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 firstSheet="1" activeTab="1"/>
  </bookViews>
  <sheets>
    <sheet name="mvni" sheetId="1" state="hidden" r:id="rId1"/>
    <sheet name="Disclaimer" sheetId="3" r:id="rId2"/>
    <sheet name="Calculation" sheetId="2" r:id="rId3"/>
  </sheets>
  <definedNames>
    <definedName name="Decision">mvni!$A$98</definedName>
  </definedNames>
  <calcPr calcId="145621"/>
</workbook>
</file>

<file path=xl/calcChain.xml><?xml version="1.0" encoding="utf-8"?>
<calcChain xmlns="http://schemas.openxmlformats.org/spreadsheetml/2006/main">
  <c r="L94" i="1" l="1"/>
  <c r="M94" i="1"/>
  <c r="L95" i="1"/>
  <c r="M95" i="1"/>
  <c r="L96" i="1"/>
  <c r="M96" i="1"/>
  <c r="L97" i="1"/>
  <c r="M97" i="1"/>
  <c r="L87" i="1" l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M4" i="1"/>
  <c r="D17" i="2" s="1"/>
  <c r="L4" i="1"/>
  <c r="F17" i="2" l="1"/>
  <c r="F25" i="2"/>
  <c r="D27" i="2" l="1"/>
  <c r="F27" i="2"/>
  <c r="F33" i="2" l="1"/>
  <c r="F37" i="2" s="1"/>
  <c r="D33" i="2"/>
  <c r="D37" i="2" s="1"/>
  <c r="E39" i="2" l="1"/>
</calcChain>
</file>

<file path=xl/sharedStrings.xml><?xml version="1.0" encoding="utf-8"?>
<sst xmlns="http://schemas.openxmlformats.org/spreadsheetml/2006/main" count="512" uniqueCount="117">
  <si>
    <t>Industry Name</t>
  </si>
  <si>
    <t>Average</t>
  </si>
  <si>
    <t>TTM</t>
  </si>
  <si>
    <t>Advertising</t>
  </si>
  <si>
    <t>Aerospace/Defense</t>
  </si>
  <si>
    <t>Air Transport</t>
  </si>
  <si>
    <t>Apparel</t>
  </si>
  <si>
    <t>Auto &amp; Truck</t>
  </si>
  <si>
    <t>Auto Parts</t>
  </si>
  <si>
    <t>Beverage (Alcoholic)</t>
  </si>
  <si>
    <t>Beverage (Soft)</t>
  </si>
  <si>
    <t>Broadcasting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</si>
  <si>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</si>
  <si>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</si>
  <si>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</si>
  <si>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</si>
  <si>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</si>
  <si>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</si>
  <si>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</si>
  <si>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</si>
  <si>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</si>
  <si>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</si>
  <si>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</si>
  <si>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</si>
  <si>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</si>
  <si>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</si>
  <si>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</si>
  <si>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</si>
  <si>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</si>
  <si>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</si>
  <si>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</si>
  <si>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</si>
  <si>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</si>
  <si>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Food Processing</t>
  </si>
  <si>
    <t>Food Wholesalers</t>
  </si>
  <si>
    <t>Furn/Home Furnishings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</si>
  <si>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</si>
  <si>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</si>
  <si>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</si>
  <si>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</si>
  <si>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</si>
  <si>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</si>
  <si>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</si>
  <si>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</si>
  <si>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</si>
  <si>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</si>
  <si>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</si>
  <si>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</si>
  <si>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</si>
  <si>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</si>
  <si>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</si>
  <si>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</si>
  <si>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</si>
  <si>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</si>
  <si>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</si>
  <si>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</si>
  <si>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</si>
  <si>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</si>
  <si>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</si>
  <si>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</si>
  <si>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Publshing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</si>
  <si>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</si>
  <si>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</si>
  <si>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</si>
  <si>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</si>
  <si>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</si>
  <si>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</si>
  <si>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</si>
  <si>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</si>
  <si>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</si>
  <si>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</si>
  <si>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</si>
  <si>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</si>
  <si>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</si>
  <si>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</si>
  <si>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</si>
  <si>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</si>
  <si>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</si>
  <si>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</si>
  <si>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</si>
  <si>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(Internet)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</si>
  <si>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</si>
  <si>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</si>
  <si>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</si>
  <si>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</si>
  <si>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</si>
  <si>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</si>
  <si>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</si>
  <si>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</si>
  <si>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</si>
  <si>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</si>
  <si>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Multiples:</t>
  </si>
  <si>
    <t>Industry:</t>
  </si>
  <si>
    <t>Equity Value ($M):</t>
  </si>
  <si>
    <t>Discount for Lack of Marketability</t>
  </si>
  <si>
    <t>%</t>
  </si>
  <si>
    <t>Equity Value After Discount ($M):</t>
  </si>
  <si>
    <t>Calculation Period:</t>
  </si>
  <si>
    <t>(in years)</t>
  </si>
  <si>
    <t>Discount Rate:</t>
  </si>
  <si>
    <t>($M)</t>
  </si>
  <si>
    <t>5-years Average</t>
  </si>
  <si>
    <t>Green &amp; Renewable Energy</t>
  </si>
  <si>
    <t>Software (Entertainment)</t>
  </si>
  <si>
    <t>Software (System &amp; Application)</t>
  </si>
  <si>
    <t>© 2015–2018 by Israel Association of Valuators and Financial Actuaries® (IAVFA®)</t>
  </si>
  <si>
    <t>WWW.IAVFA.COM</t>
  </si>
  <si>
    <t>IAVFA1020@GMAIL.COM</t>
  </si>
  <si>
    <t>Single Equity Value ($M):</t>
  </si>
  <si>
    <t>Equity Valuation Using MV/Net Income Multiples</t>
  </si>
  <si>
    <t>Future Net Income ($M):</t>
  </si>
  <si>
    <t>Current Net Income ($M):</t>
  </si>
  <si>
    <t>Bank (Money Center)</t>
  </si>
  <si>
    <t>Banks (Regional)</t>
  </si>
  <si>
    <t>Brokerage &amp; Investment Banking</t>
  </si>
  <si>
    <t>Financial Svcs. (Non-bank &amp; Insurance)</t>
  </si>
  <si>
    <t>MV/NI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</si>
</sst>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20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16"/>
      <color indexed="8"/>
      <name val="Arial"/>
      <family val="2"/>
    </font>
    <font>
      <sz val="10"/>
      <name val="Verdana"/>
      <family val="2"/>
    </font>
    <font>
      <u/>
      <sz val="11"/>
      <color theme="10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Arial"/>
      <family val="2"/>
    </font>
    <font>
      <b/>
      <i/>
      <sz val="10"/>
      <name val="Verdana"/>
      <family val="2"/>
    </font>
    <font>
      <b/>
      <u/>
      <sz val="11"/>
      <color theme="0"/>
      <name val="Arial"/>
      <family val="2"/>
    </font>
    <font>
      <b/>
      <sz val="22"/>
      <color indexed="8"/>
      <name val="Arial"/>
      <family val="2"/>
    </font>
    <font>
      <sz val="12"/>
      <color theme="1"/>
      <name val="Arial"/>
      <family val="2"/>
    </font>
    <font>
      <b/>
      <u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9" fillId="6" borderId="0" xfId="0" applyFont="1" applyFill="1" applyAlignment="1" applyProtection="1">
      <alignment horizontal="left" vertical="center" readingOrder="1"/>
    </xf>
    <xf numFmtId="0" fontId="9" fillId="0" borderId="0" xfId="0" applyFont="1" applyFill="1" applyAlignment="1" applyProtection="1">
      <alignment horizontal="left" vertical="center" readingOrder="1"/>
    </xf>
    <xf numFmtId="0" fontId="11" fillId="6" borderId="0" xfId="1" applyFont="1" applyFill="1" applyAlignment="1" applyProtection="1">
      <alignment horizontal="left" vertical="center" readingOrder="1"/>
    </xf>
    <xf numFmtId="0" fontId="3" fillId="0" borderId="0" xfId="0" applyFont="1" applyFill="1" applyAlignment="1" applyProtection="1"/>
    <xf numFmtId="0" fontId="13" fillId="0" borderId="0" xfId="0" applyFont="1" applyProtection="1"/>
    <xf numFmtId="0" fontId="14" fillId="0" borderId="0" xfId="1" applyFont="1" applyFill="1" applyAlignment="1" applyProtection="1">
      <alignment horizontal="left" vertical="center" readingOrder="1"/>
    </xf>
    <xf numFmtId="0" fontId="13" fillId="0" borderId="0" xfId="0" applyFont="1" applyFill="1" applyProtection="1"/>
    <xf numFmtId="0" fontId="15" fillId="0" borderId="0" xfId="0" applyFont="1" applyProtection="1"/>
    <xf numFmtId="0" fontId="15" fillId="0" borderId="0" xfId="0" applyFont="1" applyFill="1" applyProtection="1"/>
    <xf numFmtId="0" fontId="15" fillId="4" borderId="4" xfId="0" applyFont="1" applyFill="1" applyBorder="1" applyProtection="1"/>
    <xf numFmtId="0" fontId="15" fillId="4" borderId="5" xfId="0" applyFont="1" applyFill="1" applyBorder="1" applyProtection="1"/>
    <xf numFmtId="0" fontId="15" fillId="4" borderId="6" xfId="0" applyFont="1" applyFill="1" applyBorder="1" applyProtection="1"/>
    <xf numFmtId="0" fontId="15" fillId="4" borderId="0" xfId="0" applyFont="1" applyFill="1" applyProtection="1"/>
    <xf numFmtId="0" fontId="15" fillId="4" borderId="7" xfId="0" applyFont="1" applyFill="1" applyBorder="1" applyProtection="1"/>
    <xf numFmtId="0" fontId="15" fillId="4" borderId="0" xfId="0" applyFont="1" applyFill="1" applyBorder="1" applyProtection="1"/>
    <xf numFmtId="0" fontId="15" fillId="4" borderId="8" xfId="0" applyFont="1" applyFill="1" applyBorder="1" applyProtection="1"/>
    <xf numFmtId="0" fontId="15" fillId="0" borderId="0" xfId="0" applyFont="1" applyBorder="1" applyProtection="1"/>
    <xf numFmtId="0" fontId="15" fillId="4" borderId="0" xfId="0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  <protection hidden="1"/>
    </xf>
    <xf numFmtId="3" fontId="15" fillId="0" borderId="3" xfId="0" applyNumberFormat="1" applyFont="1" applyFill="1" applyBorder="1" applyAlignment="1" applyProtection="1">
      <alignment horizontal="center"/>
      <protection locked="0" hidden="1"/>
    </xf>
    <xf numFmtId="0" fontId="15" fillId="0" borderId="3" xfId="0" applyFont="1" applyFill="1" applyBorder="1" applyAlignment="1" applyProtection="1">
      <alignment horizontal="center"/>
      <protection locked="0" hidden="1"/>
    </xf>
    <xf numFmtId="0" fontId="15" fillId="4" borderId="8" xfId="0" applyFont="1" applyFill="1" applyBorder="1" applyAlignment="1" applyProtection="1">
      <alignment horizontal="left"/>
    </xf>
    <xf numFmtId="165" fontId="15" fillId="5" borderId="3" xfId="0" applyNumberFormat="1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right"/>
    </xf>
    <xf numFmtId="0" fontId="16" fillId="4" borderId="8" xfId="0" applyFont="1" applyFill="1" applyBorder="1" applyProtection="1"/>
    <xf numFmtId="0" fontId="16" fillId="4" borderId="7" xfId="0" applyFont="1" applyFill="1" applyBorder="1" applyProtection="1"/>
    <xf numFmtId="0" fontId="17" fillId="4" borderId="0" xfId="0" applyFont="1" applyFill="1" applyBorder="1" applyProtection="1"/>
    <xf numFmtId="0" fontId="17" fillId="4" borderId="8" xfId="0" applyFont="1" applyFill="1" applyBorder="1" applyProtection="1"/>
    <xf numFmtId="0" fontId="18" fillId="4" borderId="7" xfId="0" applyFont="1" applyFill="1" applyBorder="1" applyProtection="1"/>
    <xf numFmtId="0" fontId="15" fillId="4" borderId="9" xfId="0" applyFont="1" applyFill="1" applyBorder="1" applyProtection="1"/>
    <xf numFmtId="0" fontId="15" fillId="4" borderId="10" xfId="0" applyFont="1" applyFill="1" applyBorder="1" applyProtection="1"/>
    <xf numFmtId="0" fontId="15" fillId="4" borderId="11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2" xfId="3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7" borderId="1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 vertical="center" readingOrder="1"/>
    </xf>
    <xf numFmtId="0" fontId="12" fillId="0" borderId="0" xfId="0" applyFont="1" applyFill="1" applyAlignment="1" applyProtection="1">
      <alignment horizontal="left"/>
    </xf>
  </cellXfs>
  <cellStyles count="8">
    <cellStyle name="Hyperlink" xfId="1" builtinId="8"/>
    <cellStyle name="Normal" xfId="0" builtinId="0"/>
    <cellStyle name="Normal 2" xfId="2"/>
    <cellStyle name="Normal 2 2" xfId="3"/>
    <cellStyle name="Normal 3" xfId="4"/>
    <cellStyle name="Percent 2" xfId="6"/>
    <cellStyle name="Percent 3" xfId="7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0" dropStyle="combo" dx="16" fmlaLink="mvni!$A$98" fmlaRange="mvni!$A$4:$A$97" sel="16" val="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43775" cy="476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85725</xdr:rowOff>
        </xdr:from>
        <xdr:to>
          <xdr:col>4</xdr:col>
          <xdr:colOff>504825</xdr:colOff>
          <xdr:row>13</xdr:row>
          <xdr:rowOff>47625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18</xdr:col>
      <xdr:colOff>9525</xdr:colOff>
      <xdr:row>9</xdr:row>
      <xdr:rowOff>190499</xdr:rowOff>
    </xdr:from>
    <xdr:to>
      <xdr:col>29</xdr:col>
      <xdr:colOff>57150</xdr:colOff>
      <xdr:row>23</xdr:row>
      <xdr:rowOff>142875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2105024"/>
          <a:ext cx="6648450" cy="2571751"/>
        </a:xfrm>
        <a:prstGeom prst="rect">
          <a:avLst/>
        </a:prstGeom>
        <a:noFill/>
        <a:ln w="254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133350</xdr:colOff>
      <xdr:row>9</xdr:row>
      <xdr:rowOff>166958</xdr:rowOff>
    </xdr:from>
    <xdr:to>
      <xdr:col>38</xdr:col>
      <xdr:colOff>518219</xdr:colOff>
      <xdr:row>48</xdr:row>
      <xdr:rowOff>123825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0" y="2081483"/>
          <a:ext cx="5785544" cy="7310167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</xdr:colOff>
      <xdr:row>10</xdr:row>
      <xdr:rowOff>9525</xdr:rowOff>
    </xdr:from>
    <xdr:to>
      <xdr:col>17</xdr:col>
      <xdr:colOff>533400</xdr:colOff>
      <xdr:row>23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114550"/>
          <a:ext cx="5962650" cy="2552700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66675</xdr:colOff>
      <xdr:row>24</xdr:row>
      <xdr:rowOff>85725</xdr:rowOff>
    </xdr:from>
    <xdr:to>
      <xdr:col>17</xdr:col>
      <xdr:colOff>533400</xdr:colOff>
      <xdr:row>48</xdr:row>
      <xdr:rowOff>104775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4810125"/>
          <a:ext cx="5953125" cy="4562475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133349</xdr:rowOff>
    </xdr:from>
    <xdr:to>
      <xdr:col>3</xdr:col>
      <xdr:colOff>843014</xdr:colOff>
      <xdr:row>9</xdr:row>
      <xdr:rowOff>123824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33374"/>
          <a:ext cx="3071864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vfa.com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IAVFA1020@GMAIL.COM" TargetMode="External"/><Relationship Id="rId1" Type="http://schemas.openxmlformats.org/officeDocument/2006/relationships/hyperlink" Target="http://www.iavfa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hyperlink" Target="mailto:IAVFA102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XFD1" zoomScale="70" zoomScaleNormal="70" workbookViewId="0">
      <selection activeCell="P1" sqref="A1:XFD1048576"/>
    </sheetView>
  </sheetViews>
  <sheetFormatPr defaultColWidth="0" defaultRowHeight="15" customHeight="1"/>
  <cols>
    <col min="6" max="7" width="0" style="1" hidden="1"/>
    <col min="14" max="16384" width="19.7109375" hidden="1"/>
  </cols>
  <sheetData>
    <row r="1" spans="1:13" ht="15" customHeight="1">
      <c r="A1" s="34"/>
      <c r="B1" s="35">
        <v>43470</v>
      </c>
      <c r="C1" s="36"/>
      <c r="D1" s="35">
        <v>43105</v>
      </c>
      <c r="E1" s="36"/>
      <c r="F1" s="35">
        <v>42740</v>
      </c>
      <c r="G1" s="36"/>
      <c r="H1" s="35">
        <v>42374</v>
      </c>
      <c r="I1" s="36"/>
      <c r="J1" s="35">
        <v>42009</v>
      </c>
      <c r="K1" s="37"/>
      <c r="L1" s="34"/>
      <c r="M1" s="34"/>
    </row>
    <row r="2" spans="1:13" ht="15" customHeight="1">
      <c r="A2" s="34"/>
      <c r="B2" s="36">
        <v>2018</v>
      </c>
      <c r="C2" s="36"/>
      <c r="D2" s="36">
        <v>2017</v>
      </c>
      <c r="E2" s="36"/>
      <c r="F2" s="36">
        <v>2016</v>
      </c>
      <c r="G2" s="36"/>
      <c r="H2" s="36">
        <v>2015</v>
      </c>
      <c r="I2" s="36"/>
      <c r="J2" s="36">
        <v>2014</v>
      </c>
      <c r="K2" s="34"/>
      <c r="L2" s="34"/>
      <c r="M2" s="34"/>
    </row>
    <row r="3" spans="1:13" ht="15" customHeight="1">
      <c r="A3" s="38" t="s">
        <v>0</v>
      </c>
      <c r="B3" s="39" t="s">
        <v>116</v>
      </c>
      <c r="C3" s="38" t="s">
        <v>0</v>
      </c>
      <c r="D3" s="39" t="s">
        <v>116</v>
      </c>
      <c r="E3" s="38" t="s">
        <v>0</v>
      </c>
      <c r="F3" s="39" t="s">
        <v>116</v>
      </c>
      <c r="G3" s="38" t="s">
        <v>0</v>
      </c>
      <c r="H3" s="39" t="s">
        <v>116</v>
      </c>
      <c r="I3" s="38" t="s">
        <v>0</v>
      </c>
      <c r="J3" s="39" t="s">
        <v>116</v>
      </c>
      <c r="K3" s="40"/>
      <c r="L3" s="41" t="s">
        <v>1</v>
      </c>
      <c r="M3" s="41" t="s">
        <v>2</v>
      </c>
    </row>
    <row r="4" spans="1:13" ht="15" customHeight="1">
      <c r="A4" s="42" t="s">
        <v>3</v>
      </c>
      <c r="B4" s="43">
        <v>35.590000000000003</v>
      </c>
      <c r="C4" s="42" t="s">
        <v>3</v>
      </c>
      <c r="D4" s="43">
        <v>42.065714383363996</v>
      </c>
      <c r="E4" s="42" t="s">
        <v>3</v>
      </c>
      <c r="F4" s="43">
        <v>23.482367549999999</v>
      </c>
      <c r="G4" s="42" t="s">
        <v>3</v>
      </c>
      <c r="H4" s="43">
        <v>80.945743168521645</v>
      </c>
      <c r="I4" s="42" t="s">
        <v>3</v>
      </c>
      <c r="J4" s="43">
        <v>72.984265303725508</v>
      </c>
      <c r="K4" s="34">
        <v>1</v>
      </c>
      <c r="L4" s="44">
        <f>AVERAGE(B4,D4,F4,H4,J4)</f>
        <v>51.013618081122232</v>
      </c>
      <c r="M4" s="44">
        <f>B4</f>
        <v>35.590000000000003</v>
      </c>
    </row>
    <row r="5" spans="1:13" ht="15" customHeight="1">
      <c r="A5" s="45" t="s">
        <v>4</v>
      </c>
      <c r="B5" s="46">
        <v>43.13</v>
      </c>
      <c r="C5" s="45" t="s">
        <v>4</v>
      </c>
      <c r="D5" s="46">
        <v>45.242910968236295</v>
      </c>
      <c r="E5" s="45" t="s">
        <v>4</v>
      </c>
      <c r="F5" s="46">
        <v>58.374618220000002</v>
      </c>
      <c r="G5" s="45" t="s">
        <v>4</v>
      </c>
      <c r="H5" s="46">
        <v>45.420938162474179</v>
      </c>
      <c r="I5" s="45" t="s">
        <v>4</v>
      </c>
      <c r="J5" s="46">
        <v>29.783030566983882</v>
      </c>
      <c r="K5" s="47">
        <v>2</v>
      </c>
      <c r="L5" s="44">
        <f t="shared" ref="L5:L64" si="0">AVERAGE(B5,D5,F5,H5,J5)</f>
        <v>44.390299583538869</v>
      </c>
      <c r="M5" s="44">
        <f t="shared" ref="M5:M64" si="1">B5</f>
        <v>43.13</v>
      </c>
    </row>
    <row r="6" spans="1:13" ht="15" customHeight="1">
      <c r="A6" s="42" t="s">
        <v>5</v>
      </c>
      <c r="B6" s="43">
        <v>7.05</v>
      </c>
      <c r="C6" s="42" t="s">
        <v>5</v>
      </c>
      <c r="D6" s="43">
        <v>12.399891149736417</v>
      </c>
      <c r="E6" s="42" t="s">
        <v>5</v>
      </c>
      <c r="F6" s="43">
        <v>10.582740709999999</v>
      </c>
      <c r="G6" s="42" t="s">
        <v>5</v>
      </c>
      <c r="H6" s="43">
        <v>21.231753360764692</v>
      </c>
      <c r="I6" s="42" t="s">
        <v>5</v>
      </c>
      <c r="J6" s="43">
        <v>47.136708354586787</v>
      </c>
      <c r="K6" s="34">
        <v>3</v>
      </c>
      <c r="L6" s="44">
        <f t="shared" si="0"/>
        <v>19.680218715017581</v>
      </c>
      <c r="M6" s="44">
        <f t="shared" si="1"/>
        <v>7.05</v>
      </c>
    </row>
    <row r="7" spans="1:13" ht="15" customHeight="1">
      <c r="A7" s="45" t="s">
        <v>6</v>
      </c>
      <c r="B7" s="46">
        <v>35.79</v>
      </c>
      <c r="C7" s="45" t="s">
        <v>6</v>
      </c>
      <c r="D7" s="46">
        <v>19.944473329511382</v>
      </c>
      <c r="E7" s="45" t="s">
        <v>6</v>
      </c>
      <c r="F7" s="46">
        <v>24.8919341</v>
      </c>
      <c r="G7" s="45" t="s">
        <v>6</v>
      </c>
      <c r="H7" s="46">
        <v>18.57001800120883</v>
      </c>
      <c r="I7" s="45" t="s">
        <v>6</v>
      </c>
      <c r="J7" s="46">
        <v>27.863582342099185</v>
      </c>
      <c r="K7" s="47">
        <v>4</v>
      </c>
      <c r="L7" s="44">
        <f t="shared" si="0"/>
        <v>25.412001554563879</v>
      </c>
      <c r="M7" s="44">
        <f t="shared" si="1"/>
        <v>35.79</v>
      </c>
    </row>
    <row r="8" spans="1:13" ht="15" customHeight="1">
      <c r="A8" s="42" t="s">
        <v>7</v>
      </c>
      <c r="B8" s="43">
        <v>7.12</v>
      </c>
      <c r="C8" s="42" t="s">
        <v>7</v>
      </c>
      <c r="D8" s="43">
        <v>15.029117672647974</v>
      </c>
      <c r="E8" s="42" t="s">
        <v>7</v>
      </c>
      <c r="F8" s="43">
        <v>13.644356610000001</v>
      </c>
      <c r="G8" s="42" t="s">
        <v>7</v>
      </c>
      <c r="H8" s="43">
        <v>14.006957440493048</v>
      </c>
      <c r="I8" s="42" t="s">
        <v>7</v>
      </c>
      <c r="J8" s="43">
        <v>13.546729598578091</v>
      </c>
      <c r="K8" s="34">
        <v>5</v>
      </c>
      <c r="L8" s="44">
        <f t="shared" si="0"/>
        <v>12.669432264343822</v>
      </c>
      <c r="M8" s="44">
        <f t="shared" si="1"/>
        <v>7.12</v>
      </c>
    </row>
    <row r="9" spans="1:13" ht="15" customHeight="1">
      <c r="A9" s="45" t="s">
        <v>8</v>
      </c>
      <c r="B9" s="46">
        <v>21.63</v>
      </c>
      <c r="C9" s="45" t="s">
        <v>8</v>
      </c>
      <c r="D9" s="46">
        <v>23.31760163686004</v>
      </c>
      <c r="E9" s="45" t="s">
        <v>8</v>
      </c>
      <c r="F9" s="46">
        <v>20.324614610000001</v>
      </c>
      <c r="G9" s="45" t="s">
        <v>8</v>
      </c>
      <c r="H9" s="46">
        <v>21.748306081870989</v>
      </c>
      <c r="I9" s="45" t="s">
        <v>8</v>
      </c>
      <c r="J9" s="46">
        <v>20.7725436643391</v>
      </c>
      <c r="K9" s="47">
        <v>6</v>
      </c>
      <c r="L9" s="44">
        <f t="shared" si="0"/>
        <v>21.558613198614026</v>
      </c>
      <c r="M9" s="44">
        <f t="shared" si="1"/>
        <v>21.63</v>
      </c>
    </row>
    <row r="10" spans="1:13" ht="15" customHeight="1">
      <c r="A10" s="42" t="s">
        <v>112</v>
      </c>
      <c r="B10" s="43">
        <v>15.34</v>
      </c>
      <c r="C10" s="42" t="s">
        <v>112</v>
      </c>
      <c r="D10" s="43">
        <v>17.087907086694425</v>
      </c>
      <c r="E10" s="42" t="s">
        <v>112</v>
      </c>
      <c r="F10" s="43">
        <v>14.90618692</v>
      </c>
      <c r="G10" s="42" t="s">
        <v>112</v>
      </c>
      <c r="H10" s="43">
        <v>17.442466616564015</v>
      </c>
      <c r="I10" s="42" t="s">
        <v>112</v>
      </c>
      <c r="J10" s="43">
        <v>17.82960309117416</v>
      </c>
      <c r="K10" s="34">
        <v>7</v>
      </c>
      <c r="L10" s="44">
        <f t="shared" si="0"/>
        <v>16.521232742886522</v>
      </c>
      <c r="M10" s="44">
        <f t="shared" si="1"/>
        <v>15.34</v>
      </c>
    </row>
    <row r="11" spans="1:13" ht="15" customHeight="1">
      <c r="A11" s="45" t="s">
        <v>113</v>
      </c>
      <c r="B11" s="46">
        <v>26.26</v>
      </c>
      <c r="C11" s="45" t="s">
        <v>113</v>
      </c>
      <c r="D11" s="46">
        <v>33.240363128394549</v>
      </c>
      <c r="E11" s="45" t="s">
        <v>113</v>
      </c>
      <c r="F11" s="46">
        <v>22.687534379999999</v>
      </c>
      <c r="G11" s="45" t="s">
        <v>113</v>
      </c>
      <c r="H11" s="46">
        <v>27.033826413098343</v>
      </c>
      <c r="I11" s="45" t="s">
        <v>113</v>
      </c>
      <c r="J11" s="46">
        <v>48.763438625384708</v>
      </c>
      <c r="K11" s="47">
        <v>8</v>
      </c>
      <c r="L11" s="44">
        <f t="shared" si="0"/>
        <v>31.59703250937552</v>
      </c>
      <c r="M11" s="44">
        <f t="shared" si="1"/>
        <v>26.26</v>
      </c>
    </row>
    <row r="12" spans="1:13" ht="15" customHeight="1">
      <c r="A12" s="42" t="s">
        <v>9</v>
      </c>
      <c r="B12" s="43">
        <v>19.559999999999999</v>
      </c>
      <c r="C12" s="42" t="s">
        <v>9</v>
      </c>
      <c r="D12" s="43">
        <v>31.307087434370043</v>
      </c>
      <c r="E12" s="42" t="s">
        <v>9</v>
      </c>
      <c r="F12" s="43">
        <v>45.057271530000001</v>
      </c>
      <c r="G12" s="42" t="s">
        <v>9</v>
      </c>
      <c r="H12" s="43">
        <v>32.007802633750941</v>
      </c>
      <c r="I12" s="42" t="s">
        <v>9</v>
      </c>
      <c r="J12" s="43">
        <v>42.637489950443246</v>
      </c>
      <c r="K12" s="34">
        <v>9</v>
      </c>
      <c r="L12" s="44">
        <f t="shared" si="0"/>
        <v>34.113930309712842</v>
      </c>
      <c r="M12" s="44">
        <f t="shared" si="1"/>
        <v>19.559999999999999</v>
      </c>
    </row>
    <row r="13" spans="1:13" ht="15" customHeight="1">
      <c r="A13" s="42" t="s">
        <v>10</v>
      </c>
      <c r="B13" s="43">
        <v>60.1</v>
      </c>
      <c r="C13" s="42" t="s">
        <v>10</v>
      </c>
      <c r="D13" s="43">
        <v>28.278158171458596</v>
      </c>
      <c r="E13" s="42" t="s">
        <v>10</v>
      </c>
      <c r="F13" s="43">
        <v>58.369576510000002</v>
      </c>
      <c r="G13" s="42" t="s">
        <v>10</v>
      </c>
      <c r="H13" s="43">
        <v>92.777574751194564</v>
      </c>
      <c r="I13" s="42" t="s">
        <v>10</v>
      </c>
      <c r="J13" s="43">
        <v>20.874421549877578</v>
      </c>
      <c r="K13" s="47">
        <v>10</v>
      </c>
      <c r="L13" s="44">
        <f t="shared" si="0"/>
        <v>52.07994619650615</v>
      </c>
      <c r="M13" s="44">
        <f t="shared" si="1"/>
        <v>60.1</v>
      </c>
    </row>
    <row r="14" spans="1:13" ht="15" customHeight="1">
      <c r="A14" s="45" t="s">
        <v>11</v>
      </c>
      <c r="B14" s="46">
        <v>7.44</v>
      </c>
      <c r="C14" s="45" t="s">
        <v>11</v>
      </c>
      <c r="D14" s="46">
        <v>31.34260095457573</v>
      </c>
      <c r="E14" s="45" t="s">
        <v>11</v>
      </c>
      <c r="F14" s="46">
        <v>20.98102051</v>
      </c>
      <c r="G14" s="45" t="s">
        <v>11</v>
      </c>
      <c r="H14" s="46">
        <v>28.598463732725193</v>
      </c>
      <c r="I14" s="45" t="s">
        <v>11</v>
      </c>
      <c r="J14" s="46">
        <v>29.88889104978702</v>
      </c>
      <c r="K14" s="34">
        <v>11</v>
      </c>
      <c r="L14" s="44">
        <f t="shared" si="0"/>
        <v>23.650195249417589</v>
      </c>
      <c r="M14" s="44">
        <f t="shared" si="1"/>
        <v>7.44</v>
      </c>
    </row>
    <row r="15" spans="1:13" ht="15" customHeight="1">
      <c r="A15" s="42" t="s">
        <v>114</v>
      </c>
      <c r="B15" s="43">
        <v>81.87</v>
      </c>
      <c r="C15" s="42" t="s">
        <v>114</v>
      </c>
      <c r="D15" s="43">
        <v>31.765321799613218</v>
      </c>
      <c r="E15" s="42" t="s">
        <v>114</v>
      </c>
      <c r="F15" s="43">
        <v>30.035681390000001</v>
      </c>
      <c r="G15" s="42" t="s">
        <v>114</v>
      </c>
      <c r="H15" s="43">
        <v>46.671322134972293</v>
      </c>
      <c r="I15" s="42" t="s">
        <v>114</v>
      </c>
      <c r="J15" s="43">
        <v>42.273268387337261</v>
      </c>
      <c r="K15" s="47">
        <v>12</v>
      </c>
      <c r="L15" s="44">
        <f t="shared" si="0"/>
        <v>46.523118742384554</v>
      </c>
      <c r="M15" s="44">
        <f t="shared" si="1"/>
        <v>81.87</v>
      </c>
    </row>
    <row r="16" spans="1:13" ht="15" customHeight="1">
      <c r="A16" s="45" t="s">
        <v>12</v>
      </c>
      <c r="B16" s="46">
        <v>89.6</v>
      </c>
      <c r="C16" s="45" t="s">
        <v>12</v>
      </c>
      <c r="D16" s="46">
        <v>28.832464762394537</v>
      </c>
      <c r="E16" s="45" t="s">
        <v>12</v>
      </c>
      <c r="F16" s="46">
        <v>28.058179490000001</v>
      </c>
      <c r="G16" s="45" t="s">
        <v>12</v>
      </c>
      <c r="H16" s="46">
        <v>32.699493592078881</v>
      </c>
      <c r="I16" s="45" t="s">
        <v>12</v>
      </c>
      <c r="J16" s="46">
        <v>37.415094515169358</v>
      </c>
      <c r="K16" s="34">
        <v>13</v>
      </c>
      <c r="L16" s="44">
        <f t="shared" si="0"/>
        <v>43.321046471928554</v>
      </c>
      <c r="M16" s="44">
        <f t="shared" si="1"/>
        <v>89.6</v>
      </c>
    </row>
    <row r="17" spans="1:13" ht="15" customHeight="1">
      <c r="A17" s="42" t="s">
        <v>13</v>
      </c>
      <c r="B17" s="43">
        <v>52.88</v>
      </c>
      <c r="C17" s="42" t="s">
        <v>13</v>
      </c>
      <c r="D17" s="43">
        <v>59.518096584726784</v>
      </c>
      <c r="E17" s="42" t="s">
        <v>13</v>
      </c>
      <c r="F17" s="43">
        <v>47.180263629999999</v>
      </c>
      <c r="G17" s="42" t="s">
        <v>13</v>
      </c>
      <c r="H17" s="43">
        <v>34.067905233096567</v>
      </c>
      <c r="I17" s="42" t="s">
        <v>13</v>
      </c>
      <c r="J17" s="43">
        <v>113.89064381620427</v>
      </c>
      <c r="K17" s="47">
        <v>14</v>
      </c>
      <c r="L17" s="44">
        <f t="shared" si="0"/>
        <v>61.507381852805523</v>
      </c>
      <c r="M17" s="44">
        <f t="shared" si="1"/>
        <v>52.88</v>
      </c>
    </row>
    <row r="18" spans="1:13" ht="15" customHeight="1">
      <c r="A18" s="45" t="s">
        <v>14</v>
      </c>
      <c r="B18" s="46">
        <v>10.38</v>
      </c>
      <c r="C18" s="45" t="s">
        <v>14</v>
      </c>
      <c r="D18" s="46">
        <v>25.74131262720773</v>
      </c>
      <c r="E18" s="45" t="s">
        <v>14</v>
      </c>
      <c r="F18" s="46">
        <v>52.739185800000001</v>
      </c>
      <c r="G18" s="45" t="s">
        <v>14</v>
      </c>
      <c r="H18" s="46">
        <v>24.168188062976103</v>
      </c>
      <c r="I18" s="45" t="s">
        <v>14</v>
      </c>
      <c r="J18" s="46">
        <v>37.6265516567655</v>
      </c>
      <c r="K18" s="34">
        <v>15</v>
      </c>
      <c r="L18" s="44">
        <f t="shared" si="0"/>
        <v>30.131047629389865</v>
      </c>
      <c r="M18" s="44">
        <f t="shared" si="1"/>
        <v>10.38</v>
      </c>
    </row>
    <row r="19" spans="1:13" ht="15" customHeight="1">
      <c r="A19" s="42" t="s">
        <v>15</v>
      </c>
      <c r="B19" s="43">
        <v>17.43</v>
      </c>
      <c r="C19" s="42" t="s">
        <v>15</v>
      </c>
      <c r="D19" s="43">
        <v>28.394908984224308</v>
      </c>
      <c r="E19" s="42" t="s">
        <v>15</v>
      </c>
      <c r="F19" s="43">
        <v>15.828325570000001</v>
      </c>
      <c r="G19" s="42" t="s">
        <v>15</v>
      </c>
      <c r="H19" s="43">
        <v>25.255607906889601</v>
      </c>
      <c r="I19" s="42" t="s">
        <v>15</v>
      </c>
      <c r="J19" s="43">
        <v>18.175311265285867</v>
      </c>
      <c r="K19" s="47">
        <v>16</v>
      </c>
      <c r="L19" s="44">
        <f t="shared" si="0"/>
        <v>21.016830745279957</v>
      </c>
      <c r="M19" s="44">
        <f t="shared" si="1"/>
        <v>17.43</v>
      </c>
    </row>
    <row r="20" spans="1:13" ht="15" customHeight="1">
      <c r="A20" s="45" t="s">
        <v>16</v>
      </c>
      <c r="B20" s="46">
        <v>26.28</v>
      </c>
      <c r="C20" s="45" t="s">
        <v>16</v>
      </c>
      <c r="D20" s="46">
        <v>281.01986447632146</v>
      </c>
      <c r="E20" s="45" t="s">
        <v>16</v>
      </c>
      <c r="F20" s="46">
        <v>25.724438639999999</v>
      </c>
      <c r="G20" s="45" t="s">
        <v>16</v>
      </c>
      <c r="H20" s="46">
        <v>13.193107263713316</v>
      </c>
      <c r="I20" s="45" t="s">
        <v>16</v>
      </c>
      <c r="J20" s="46">
        <v>19.721306124712548</v>
      </c>
      <c r="K20" s="34">
        <v>17</v>
      </c>
      <c r="L20" s="44">
        <f t="shared" si="0"/>
        <v>73.187743300949464</v>
      </c>
      <c r="M20" s="44">
        <f t="shared" si="1"/>
        <v>26.28</v>
      </c>
    </row>
    <row r="21" spans="1:13" ht="15" customHeight="1">
      <c r="A21" s="42" t="s">
        <v>17</v>
      </c>
      <c r="B21" s="43">
        <v>40.4</v>
      </c>
      <c r="C21" s="42" t="s">
        <v>17</v>
      </c>
      <c r="D21" s="43">
        <v>145.31954678587482</v>
      </c>
      <c r="E21" s="42" t="s">
        <v>17</v>
      </c>
      <c r="F21" s="43">
        <v>29.257611619999999</v>
      </c>
      <c r="G21" s="42" t="s">
        <v>17</v>
      </c>
      <c r="H21" s="43">
        <v>28.938876191187951</v>
      </c>
      <c r="I21" s="42" t="s">
        <v>17</v>
      </c>
      <c r="J21" s="43">
        <v>26.608718678789749</v>
      </c>
      <c r="K21" s="47">
        <v>18</v>
      </c>
      <c r="L21" s="44">
        <f t="shared" si="0"/>
        <v>54.104950655170498</v>
      </c>
      <c r="M21" s="44">
        <f t="shared" si="1"/>
        <v>40.4</v>
      </c>
    </row>
    <row r="22" spans="1:13" ht="15" customHeight="1">
      <c r="A22" s="45" t="s">
        <v>18</v>
      </c>
      <c r="B22" s="46">
        <v>156.82</v>
      </c>
      <c r="C22" s="45" t="s">
        <v>18</v>
      </c>
      <c r="D22" s="46">
        <v>13.359490688229517</v>
      </c>
      <c r="E22" s="45" t="s">
        <v>18</v>
      </c>
      <c r="F22" s="46">
        <v>12.20045286</v>
      </c>
      <c r="G22" s="45" t="s">
        <v>18</v>
      </c>
      <c r="H22" s="46">
        <v>6.9812277292650888</v>
      </c>
      <c r="I22" s="45" t="s">
        <v>18</v>
      </c>
      <c r="J22" s="46">
        <v>38.331997206995311</v>
      </c>
      <c r="K22" s="34">
        <v>19</v>
      </c>
      <c r="L22" s="44">
        <f t="shared" si="0"/>
        <v>45.538633696897989</v>
      </c>
      <c r="M22" s="44">
        <f t="shared" si="1"/>
        <v>156.82</v>
      </c>
    </row>
    <row r="23" spans="1:13" ht="15" customHeight="1">
      <c r="A23" s="42" t="s">
        <v>19</v>
      </c>
      <c r="B23" s="43">
        <v>130.26</v>
      </c>
      <c r="C23" s="42" t="s">
        <v>19</v>
      </c>
      <c r="D23" s="43">
        <v>48.65940934524405</v>
      </c>
      <c r="E23" s="42" t="s">
        <v>19</v>
      </c>
      <c r="F23" s="43">
        <v>32.514123550000001</v>
      </c>
      <c r="G23" s="42" t="s">
        <v>19</v>
      </c>
      <c r="H23" s="43">
        <v>237.75635523478905</v>
      </c>
      <c r="I23" s="42" t="s">
        <v>19</v>
      </c>
      <c r="J23" s="43">
        <v>23.900590049367757</v>
      </c>
      <c r="K23" s="47">
        <v>20</v>
      </c>
      <c r="L23" s="44">
        <f t="shared" si="0"/>
        <v>94.618095635880167</v>
      </c>
      <c r="M23" s="44">
        <f t="shared" si="1"/>
        <v>130.26</v>
      </c>
    </row>
    <row r="24" spans="1:13" ht="15" customHeight="1">
      <c r="A24" s="45" t="s">
        <v>20</v>
      </c>
      <c r="B24" s="46">
        <v>79.02</v>
      </c>
      <c r="C24" s="45" t="s">
        <v>20</v>
      </c>
      <c r="D24" s="46">
        <v>26.112895061366661</v>
      </c>
      <c r="E24" s="45" t="s">
        <v>20</v>
      </c>
      <c r="F24" s="46">
        <v>80.054667850000001</v>
      </c>
      <c r="G24" s="45" t="s">
        <v>20</v>
      </c>
      <c r="H24" s="46">
        <v>35.770693136403132</v>
      </c>
      <c r="I24" s="45" t="s">
        <v>20</v>
      </c>
      <c r="J24" s="46">
        <v>20.980741900919345</v>
      </c>
      <c r="K24" s="34">
        <v>21</v>
      </c>
      <c r="L24" s="44">
        <f t="shared" si="0"/>
        <v>48.387799589737831</v>
      </c>
      <c r="M24" s="44">
        <f t="shared" si="1"/>
        <v>79.02</v>
      </c>
    </row>
    <row r="25" spans="1:13" ht="15" customHeight="1">
      <c r="A25" s="42" t="s">
        <v>21</v>
      </c>
      <c r="B25" s="43">
        <v>19.07</v>
      </c>
      <c r="C25" s="42" t="s">
        <v>21</v>
      </c>
      <c r="D25" s="43">
        <v>35.670376614897471</v>
      </c>
      <c r="E25" s="42" t="s">
        <v>21</v>
      </c>
      <c r="F25" s="43">
        <v>39.822553079999999</v>
      </c>
      <c r="G25" s="42" t="s">
        <v>21</v>
      </c>
      <c r="H25" s="43">
        <v>17.540950332775168</v>
      </c>
      <c r="I25" s="42" t="s">
        <v>21</v>
      </c>
      <c r="J25" s="43">
        <v>34.958051086251515</v>
      </c>
      <c r="K25" s="47">
        <v>22</v>
      </c>
      <c r="L25" s="44">
        <f t="shared" si="0"/>
        <v>29.412386222784829</v>
      </c>
      <c r="M25" s="44">
        <f t="shared" si="1"/>
        <v>19.07</v>
      </c>
    </row>
    <row r="26" spans="1:13" ht="15" customHeight="1">
      <c r="A26" s="45" t="s">
        <v>22</v>
      </c>
      <c r="B26" s="46">
        <v>26.69</v>
      </c>
      <c r="C26" s="45" t="s">
        <v>22</v>
      </c>
      <c r="D26" s="46">
        <v>38.630184025234072</v>
      </c>
      <c r="E26" s="45" t="s">
        <v>22</v>
      </c>
      <c r="F26" s="46">
        <v>27.11999922</v>
      </c>
      <c r="G26" s="45" t="s">
        <v>22</v>
      </c>
      <c r="H26" s="46">
        <v>25.508659259466814</v>
      </c>
      <c r="I26" s="45" t="s">
        <v>22</v>
      </c>
      <c r="J26" s="46">
        <v>22.984291136262147</v>
      </c>
      <c r="K26" s="34">
        <v>23</v>
      </c>
      <c r="L26" s="44">
        <f t="shared" si="0"/>
        <v>28.186626728192607</v>
      </c>
      <c r="M26" s="44">
        <f t="shared" si="1"/>
        <v>26.69</v>
      </c>
    </row>
    <row r="27" spans="1:13" ht="15" customHeight="1">
      <c r="A27" s="42" t="s">
        <v>23</v>
      </c>
      <c r="B27" s="43">
        <v>32.19</v>
      </c>
      <c r="C27" s="42" t="s">
        <v>23</v>
      </c>
      <c r="D27" s="43">
        <v>127.65107934527957</v>
      </c>
      <c r="E27" s="42" t="s">
        <v>23</v>
      </c>
      <c r="F27" s="43">
        <v>321.60939139999999</v>
      </c>
      <c r="G27" s="42" t="s">
        <v>23</v>
      </c>
      <c r="H27" s="43">
        <v>47.270816016682268</v>
      </c>
      <c r="I27" s="42" t="s">
        <v>23</v>
      </c>
      <c r="J27" s="43">
        <v>50.206223038528492</v>
      </c>
      <c r="K27" s="47">
        <v>24</v>
      </c>
      <c r="L27" s="44">
        <f t="shared" si="0"/>
        <v>115.78550196009807</v>
      </c>
      <c r="M27" s="44">
        <f t="shared" si="1"/>
        <v>32.19</v>
      </c>
    </row>
    <row r="28" spans="1:13" ht="15" customHeight="1">
      <c r="A28" s="45" t="s">
        <v>24</v>
      </c>
      <c r="B28" s="46">
        <v>69.2</v>
      </c>
      <c r="C28" s="45" t="s">
        <v>24</v>
      </c>
      <c r="D28" s="46">
        <v>46.353650919936598</v>
      </c>
      <c r="E28" s="45" t="s">
        <v>24</v>
      </c>
      <c r="F28" s="46">
        <v>182.24812370000001</v>
      </c>
      <c r="G28" s="45" t="s">
        <v>24</v>
      </c>
      <c r="H28" s="46">
        <v>32.105730360031991</v>
      </c>
      <c r="I28" s="45" t="s">
        <v>24</v>
      </c>
      <c r="J28" s="46">
        <v>113.63327035659781</v>
      </c>
      <c r="K28" s="34">
        <v>25</v>
      </c>
      <c r="L28" s="44">
        <f t="shared" si="0"/>
        <v>88.708155067313285</v>
      </c>
      <c r="M28" s="44">
        <f t="shared" si="1"/>
        <v>69.2</v>
      </c>
    </row>
    <row r="29" spans="1:13" ht="15" customHeight="1">
      <c r="A29" s="42" t="s">
        <v>25</v>
      </c>
      <c r="B29" s="43">
        <v>43.96</v>
      </c>
      <c r="C29" s="42" t="s">
        <v>25</v>
      </c>
      <c r="D29" s="43">
        <v>132.99412134690965</v>
      </c>
      <c r="E29" s="42" t="s">
        <v>25</v>
      </c>
      <c r="F29" s="43">
        <v>27.75571047</v>
      </c>
      <c r="G29" s="42" t="s">
        <v>25</v>
      </c>
      <c r="H29" s="43">
        <v>17.840720069926171</v>
      </c>
      <c r="I29" s="42" t="s">
        <v>25</v>
      </c>
      <c r="J29" s="43">
        <v>1482.3744298784482</v>
      </c>
      <c r="K29" s="47">
        <v>26</v>
      </c>
      <c r="L29" s="44">
        <f t="shared" si="0"/>
        <v>340.98499635305677</v>
      </c>
      <c r="M29" s="44">
        <f t="shared" si="1"/>
        <v>43.96</v>
      </c>
    </row>
    <row r="30" spans="1:13" ht="15" customHeight="1">
      <c r="A30" s="45" t="s">
        <v>26</v>
      </c>
      <c r="B30" s="46">
        <v>356.28</v>
      </c>
      <c r="C30" s="45" t="s">
        <v>26</v>
      </c>
      <c r="D30" s="46">
        <v>29.631113419421375</v>
      </c>
      <c r="E30" s="45" t="s">
        <v>26</v>
      </c>
      <c r="F30" s="46">
        <v>28.386167539999999</v>
      </c>
      <c r="G30" s="45" t="s">
        <v>26</v>
      </c>
      <c r="H30" s="46">
        <v>23.46460448703667</v>
      </c>
      <c r="I30" s="45" t="s">
        <v>26</v>
      </c>
      <c r="J30" s="46">
        <v>28.12643945561334</v>
      </c>
      <c r="K30" s="34">
        <v>27</v>
      </c>
      <c r="L30" s="44">
        <f t="shared" si="0"/>
        <v>93.177664980414278</v>
      </c>
      <c r="M30" s="44">
        <f t="shared" si="1"/>
        <v>356.28</v>
      </c>
    </row>
    <row r="31" spans="1:13" ht="15" customHeight="1">
      <c r="A31" s="42" t="s">
        <v>27</v>
      </c>
      <c r="B31" s="43">
        <v>32.57</v>
      </c>
      <c r="C31" s="42" t="s">
        <v>27</v>
      </c>
      <c r="D31" s="43">
        <v>35.284195619768376</v>
      </c>
      <c r="E31" s="42" t="s">
        <v>27</v>
      </c>
      <c r="F31" s="43">
        <v>21.293461969999999</v>
      </c>
      <c r="G31" s="42" t="s">
        <v>27</v>
      </c>
      <c r="H31" s="43">
        <v>21.922273371219163</v>
      </c>
      <c r="I31" s="42" t="s">
        <v>27</v>
      </c>
      <c r="J31" s="43">
        <v>38.022077788440342</v>
      </c>
      <c r="K31" s="47">
        <v>28</v>
      </c>
      <c r="L31" s="44">
        <f t="shared" si="0"/>
        <v>29.818401749885574</v>
      </c>
      <c r="M31" s="44">
        <f t="shared" si="1"/>
        <v>32.57</v>
      </c>
    </row>
    <row r="32" spans="1:13" ht="15" customHeight="1">
      <c r="A32" s="45" t="s">
        <v>28</v>
      </c>
      <c r="B32" s="46">
        <v>82.69</v>
      </c>
      <c r="C32" s="45" t="s">
        <v>28</v>
      </c>
      <c r="D32" s="46">
        <v>56.356949604390735</v>
      </c>
      <c r="E32" s="45" t="s">
        <v>28</v>
      </c>
      <c r="F32" s="46">
        <v>37.489495820000002</v>
      </c>
      <c r="G32" s="45" t="s">
        <v>28</v>
      </c>
      <c r="H32" s="46">
        <v>26.411641951101544</v>
      </c>
      <c r="I32" s="45" t="s">
        <v>28</v>
      </c>
      <c r="J32" s="46">
        <v>92.687809101523868</v>
      </c>
      <c r="K32" s="34">
        <v>29</v>
      </c>
      <c r="L32" s="44">
        <f t="shared" si="0"/>
        <v>59.127179295403224</v>
      </c>
      <c r="M32" s="44">
        <f t="shared" si="1"/>
        <v>82.69</v>
      </c>
    </row>
    <row r="33" spans="1:13" ht="15" customHeight="1">
      <c r="A33" s="42" t="s">
        <v>29</v>
      </c>
      <c r="B33" s="43">
        <v>32.89</v>
      </c>
      <c r="C33" s="42" t="s">
        <v>29</v>
      </c>
      <c r="D33" s="43">
        <v>28.754523542576646</v>
      </c>
      <c r="E33" s="42" t="s">
        <v>29</v>
      </c>
      <c r="F33" s="43">
        <v>31.350116400000001</v>
      </c>
      <c r="G33" s="42" t="s">
        <v>29</v>
      </c>
      <c r="H33" s="43">
        <v>20.45575694299141</v>
      </c>
      <c r="I33" s="42" t="s">
        <v>29</v>
      </c>
      <c r="J33" s="43">
        <v>62.785324230808634</v>
      </c>
      <c r="K33" s="47">
        <v>30</v>
      </c>
      <c r="L33" s="44">
        <f t="shared" si="0"/>
        <v>35.247144223275342</v>
      </c>
      <c r="M33" s="44">
        <f t="shared" si="1"/>
        <v>32.89</v>
      </c>
    </row>
    <row r="34" spans="1:13" ht="15" customHeight="1">
      <c r="A34" s="42" t="s">
        <v>30</v>
      </c>
      <c r="B34" s="43">
        <v>47.69</v>
      </c>
      <c r="C34" s="42" t="s">
        <v>30</v>
      </c>
      <c r="D34" s="43">
        <v>312.72763466254662</v>
      </c>
      <c r="E34" s="42" t="s">
        <v>30</v>
      </c>
      <c r="F34" s="43">
        <v>34.221062920000001</v>
      </c>
      <c r="G34" s="42" t="s">
        <v>30</v>
      </c>
      <c r="H34" s="43">
        <v>16.490544340693706</v>
      </c>
      <c r="I34" s="42" t="s">
        <v>30</v>
      </c>
      <c r="J34" s="43">
        <v>108.30897820718251</v>
      </c>
      <c r="K34" s="34">
        <v>31</v>
      </c>
      <c r="L34" s="44">
        <f t="shared" si="0"/>
        <v>103.88764402608456</v>
      </c>
      <c r="M34" s="44">
        <f t="shared" si="1"/>
        <v>47.69</v>
      </c>
    </row>
    <row r="35" spans="1:13" ht="15" customHeight="1">
      <c r="A35" s="45" t="s">
        <v>31</v>
      </c>
      <c r="B35" s="46">
        <v>49.7</v>
      </c>
      <c r="C35" s="45" t="s">
        <v>31</v>
      </c>
      <c r="D35" s="46">
        <v>73.67273581849966</v>
      </c>
      <c r="E35" s="45" t="s">
        <v>31</v>
      </c>
      <c r="F35" s="46">
        <v>468.68001220000002</v>
      </c>
      <c r="G35" s="45" t="s">
        <v>31</v>
      </c>
      <c r="H35" s="46">
        <v>68.440871993720563</v>
      </c>
      <c r="I35" s="45" t="s">
        <v>31</v>
      </c>
      <c r="J35" s="46">
        <v>62.548195100082161</v>
      </c>
      <c r="K35" s="47">
        <v>32</v>
      </c>
      <c r="L35" s="44">
        <f t="shared" si="0"/>
        <v>144.60836302246045</v>
      </c>
      <c r="M35" s="44">
        <f t="shared" si="1"/>
        <v>49.7</v>
      </c>
    </row>
    <row r="36" spans="1:13" ht="15" customHeight="1">
      <c r="A36" s="42" t="s">
        <v>32</v>
      </c>
      <c r="B36" s="43">
        <v>25.27</v>
      </c>
      <c r="C36" s="42" t="s">
        <v>32</v>
      </c>
      <c r="D36" s="43">
        <v>22.90057259813338</v>
      </c>
      <c r="E36" s="42" t="s">
        <v>32</v>
      </c>
      <c r="F36" s="43">
        <v>35.654682569999999</v>
      </c>
      <c r="G36" s="42" t="s">
        <v>32</v>
      </c>
      <c r="H36" s="43">
        <v>16.246975221489482</v>
      </c>
      <c r="I36" s="42" t="s">
        <v>32</v>
      </c>
      <c r="J36" s="43">
        <v>28.875127926844506</v>
      </c>
      <c r="K36" s="34">
        <v>33</v>
      </c>
      <c r="L36" s="44">
        <f t="shared" si="0"/>
        <v>25.789471663293472</v>
      </c>
      <c r="M36" s="44">
        <f t="shared" si="1"/>
        <v>25.27</v>
      </c>
    </row>
    <row r="37" spans="1:13" ht="15" customHeight="1">
      <c r="A37" s="45" t="s">
        <v>115</v>
      </c>
      <c r="B37" s="46">
        <v>320.14999999999998</v>
      </c>
      <c r="C37" s="45" t="s">
        <v>115</v>
      </c>
      <c r="D37" s="46">
        <v>41.453263405511095</v>
      </c>
      <c r="E37" s="45" t="s">
        <v>115</v>
      </c>
      <c r="F37" s="46">
        <v>40.654775370000003</v>
      </c>
      <c r="G37" s="45" t="s">
        <v>115</v>
      </c>
      <c r="H37" s="46">
        <v>26.468599178234356</v>
      </c>
      <c r="I37" s="45" t="s">
        <v>115</v>
      </c>
      <c r="J37" s="46">
        <v>67.013446099069142</v>
      </c>
      <c r="K37" s="47">
        <v>34</v>
      </c>
      <c r="L37" s="44">
        <f t="shared" si="0"/>
        <v>99.148016810562908</v>
      </c>
      <c r="M37" s="44">
        <f t="shared" si="1"/>
        <v>320.14999999999998</v>
      </c>
    </row>
    <row r="38" spans="1:13" ht="15" customHeight="1">
      <c r="A38" s="42" t="s">
        <v>33</v>
      </c>
      <c r="B38" s="43">
        <v>25.91</v>
      </c>
      <c r="C38" s="42" t="s">
        <v>33</v>
      </c>
      <c r="D38" s="43">
        <v>36.084466640269511</v>
      </c>
      <c r="E38" s="42" t="s">
        <v>33</v>
      </c>
      <c r="F38" s="43">
        <v>32.597289539999998</v>
      </c>
      <c r="G38" s="42" t="s">
        <v>33</v>
      </c>
      <c r="H38" s="43">
        <v>46.268786429071618</v>
      </c>
      <c r="I38" s="42" t="s">
        <v>33</v>
      </c>
      <c r="J38" s="43">
        <v>30.807328700373123</v>
      </c>
      <c r="K38" s="34">
        <v>35</v>
      </c>
      <c r="L38" s="44">
        <f t="shared" si="0"/>
        <v>34.333574261942843</v>
      </c>
      <c r="M38" s="44">
        <f t="shared" si="1"/>
        <v>25.91</v>
      </c>
    </row>
    <row r="39" spans="1:13" ht="15" customHeight="1">
      <c r="A39" s="45" t="s">
        <v>34</v>
      </c>
      <c r="B39" s="46">
        <v>22.45</v>
      </c>
      <c r="C39" s="45" t="s">
        <v>34</v>
      </c>
      <c r="D39" s="46">
        <v>50.794194325357836</v>
      </c>
      <c r="E39" s="45" t="s">
        <v>34</v>
      </c>
      <c r="F39" s="46">
        <v>28.807387760000001</v>
      </c>
      <c r="G39" s="45" t="s">
        <v>34</v>
      </c>
      <c r="H39" s="46">
        <v>23.792097274950979</v>
      </c>
      <c r="I39" s="45" t="s">
        <v>34</v>
      </c>
      <c r="J39" s="46">
        <v>219.7412668283385</v>
      </c>
      <c r="K39" s="47">
        <v>36</v>
      </c>
      <c r="L39" s="44">
        <f t="shared" si="0"/>
        <v>69.11698923772947</v>
      </c>
      <c r="M39" s="44">
        <f t="shared" si="1"/>
        <v>22.45</v>
      </c>
    </row>
    <row r="40" spans="1:13" ht="15" customHeight="1">
      <c r="A40" s="42" t="s">
        <v>35</v>
      </c>
      <c r="B40" s="43">
        <v>17.41</v>
      </c>
      <c r="C40" s="42" t="s">
        <v>35</v>
      </c>
      <c r="D40" s="43">
        <v>17.817423215462668</v>
      </c>
      <c r="E40" s="42" t="s">
        <v>35</v>
      </c>
      <c r="F40" s="43">
        <v>21.041720389999998</v>
      </c>
      <c r="G40" s="42" t="s">
        <v>35</v>
      </c>
      <c r="H40" s="43">
        <v>24.735537125851643</v>
      </c>
      <c r="I40" s="42" t="s">
        <v>35</v>
      </c>
      <c r="J40" s="43">
        <v>23.478149462242559</v>
      </c>
      <c r="K40" s="34">
        <v>37</v>
      </c>
      <c r="L40" s="44">
        <f t="shared" si="0"/>
        <v>20.89656603871137</v>
      </c>
      <c r="M40" s="44">
        <f t="shared" si="1"/>
        <v>17.41</v>
      </c>
    </row>
    <row r="41" spans="1:13" ht="15" customHeight="1">
      <c r="A41" s="45" t="s">
        <v>102</v>
      </c>
      <c r="B41" s="46">
        <v>14.02</v>
      </c>
      <c r="C41" s="45" t="s">
        <v>102</v>
      </c>
      <c r="D41" s="46">
        <v>89.04641673394562</v>
      </c>
      <c r="E41" s="45" t="s">
        <v>102</v>
      </c>
      <c r="F41" s="46">
        <v>78.913708529999994</v>
      </c>
      <c r="G41" s="45" t="s">
        <v>102</v>
      </c>
      <c r="H41" s="46">
        <v>74.406772228200296</v>
      </c>
      <c r="I41" s="45" t="s">
        <v>102</v>
      </c>
      <c r="J41" s="46">
        <v>75.145961244117316</v>
      </c>
      <c r="K41" s="47">
        <v>38</v>
      </c>
      <c r="L41" s="44">
        <f t="shared" si="0"/>
        <v>66.306571747252647</v>
      </c>
      <c r="M41" s="44">
        <f t="shared" si="1"/>
        <v>14.02</v>
      </c>
    </row>
    <row r="42" spans="1:13" ht="15" customHeight="1">
      <c r="A42" s="42" t="s">
        <v>36</v>
      </c>
      <c r="B42" s="43">
        <v>91.47</v>
      </c>
      <c r="C42" s="42" t="s">
        <v>36</v>
      </c>
      <c r="D42" s="43">
        <v>161.11486418534847</v>
      </c>
      <c r="E42" s="42" t="s">
        <v>36</v>
      </c>
      <c r="F42" s="43">
        <v>60.033899630000001</v>
      </c>
      <c r="G42" s="42" t="s">
        <v>36</v>
      </c>
      <c r="H42" s="43">
        <v>66.578667576484037</v>
      </c>
      <c r="I42" s="42" t="s">
        <v>36</v>
      </c>
      <c r="J42" s="43">
        <v>93.421429630972824</v>
      </c>
      <c r="K42" s="34">
        <v>39</v>
      </c>
      <c r="L42" s="44">
        <f t="shared" si="0"/>
        <v>94.523772204561084</v>
      </c>
      <c r="M42" s="44">
        <f t="shared" si="1"/>
        <v>91.47</v>
      </c>
    </row>
    <row r="43" spans="1:13" ht="15" customHeight="1">
      <c r="A43" s="45" t="s">
        <v>37</v>
      </c>
      <c r="B43" s="46">
        <v>234.53</v>
      </c>
      <c r="C43" s="45" t="s">
        <v>37</v>
      </c>
      <c r="D43" s="46">
        <v>38.564787651599545</v>
      </c>
      <c r="E43" s="45" t="s">
        <v>37</v>
      </c>
      <c r="F43" s="46">
        <v>140.0858532</v>
      </c>
      <c r="G43" s="45" t="s">
        <v>37</v>
      </c>
      <c r="H43" s="46">
        <v>52.20135191588696</v>
      </c>
      <c r="I43" s="45" t="s">
        <v>37</v>
      </c>
      <c r="J43" s="46">
        <v>259.1727265403108</v>
      </c>
      <c r="K43" s="47">
        <v>40</v>
      </c>
      <c r="L43" s="44">
        <f t="shared" si="0"/>
        <v>144.91094386155947</v>
      </c>
      <c r="M43" s="44">
        <f t="shared" si="1"/>
        <v>234.53</v>
      </c>
    </row>
    <row r="44" spans="1:13" ht="15" customHeight="1">
      <c r="A44" s="42" t="s">
        <v>38</v>
      </c>
      <c r="B44" s="43">
        <v>84.08</v>
      </c>
      <c r="C44" s="42" t="s">
        <v>38</v>
      </c>
      <c r="D44" s="43">
        <v>174.41779204430108</v>
      </c>
      <c r="E44" s="42" t="s">
        <v>38</v>
      </c>
      <c r="F44" s="43">
        <v>53.50709741</v>
      </c>
      <c r="G44" s="42" t="s">
        <v>38</v>
      </c>
      <c r="H44" s="43">
        <v>58.042836733654305</v>
      </c>
      <c r="I44" s="42" t="s">
        <v>38</v>
      </c>
      <c r="J44" s="43">
        <v>120.41743625723666</v>
      </c>
      <c r="K44" s="34">
        <v>41</v>
      </c>
      <c r="L44" s="44">
        <f t="shared" si="0"/>
        <v>98.093032489038407</v>
      </c>
      <c r="M44" s="44">
        <f t="shared" si="1"/>
        <v>84.08</v>
      </c>
    </row>
    <row r="45" spans="1:13" ht="15" customHeight="1">
      <c r="A45" s="45" t="s">
        <v>39</v>
      </c>
      <c r="B45" s="46">
        <v>15.18</v>
      </c>
      <c r="C45" s="45" t="s">
        <v>39</v>
      </c>
      <c r="D45" s="46">
        <v>883.19330490679795</v>
      </c>
      <c r="E45" s="45" t="s">
        <v>39</v>
      </c>
      <c r="F45" s="46">
        <v>21.85071005</v>
      </c>
      <c r="G45" s="45" t="s">
        <v>39</v>
      </c>
      <c r="H45" s="46">
        <v>22.917785373439031</v>
      </c>
      <c r="I45" s="45" t="s">
        <v>39</v>
      </c>
      <c r="J45" s="46">
        <v>25.035269628582309</v>
      </c>
      <c r="K45" s="47">
        <v>42</v>
      </c>
      <c r="L45" s="44">
        <f t="shared" si="0"/>
        <v>193.63541399176387</v>
      </c>
      <c r="M45" s="44">
        <f t="shared" si="1"/>
        <v>15.18</v>
      </c>
    </row>
    <row r="46" spans="1:13" ht="15" customHeight="1">
      <c r="A46" s="42" t="s">
        <v>40</v>
      </c>
      <c r="B46" s="43">
        <v>23.68</v>
      </c>
      <c r="C46" s="42" t="s">
        <v>40</v>
      </c>
      <c r="D46" s="43">
        <v>58.927242906393197</v>
      </c>
      <c r="E46" s="42" t="s">
        <v>40</v>
      </c>
      <c r="F46" s="43">
        <v>58.000621940000002</v>
      </c>
      <c r="G46" s="42" t="s">
        <v>40</v>
      </c>
      <c r="H46" s="43">
        <v>40.101516964606517</v>
      </c>
      <c r="I46" s="42" t="s">
        <v>40</v>
      </c>
      <c r="J46" s="43">
        <v>96.841990232197048</v>
      </c>
      <c r="K46" s="34">
        <v>43</v>
      </c>
      <c r="L46" s="44">
        <f t="shared" si="0"/>
        <v>55.510274408639361</v>
      </c>
      <c r="M46" s="44">
        <f t="shared" si="1"/>
        <v>23.68</v>
      </c>
    </row>
    <row r="47" spans="1:13" ht="15" customHeight="1">
      <c r="A47" s="45" t="s">
        <v>41</v>
      </c>
      <c r="B47" s="46">
        <v>33.65</v>
      </c>
      <c r="C47" s="45" t="s">
        <v>41</v>
      </c>
      <c r="D47" s="46">
        <v>34.198609927695252</v>
      </c>
      <c r="E47" s="45" t="s">
        <v>41</v>
      </c>
      <c r="F47" s="46">
        <v>68.842677289999997</v>
      </c>
      <c r="G47" s="45" t="s">
        <v>41</v>
      </c>
      <c r="H47" s="46">
        <v>45.249702540427485</v>
      </c>
      <c r="I47" s="45" t="s">
        <v>41</v>
      </c>
      <c r="J47" s="46">
        <v>115.91146470758864</v>
      </c>
      <c r="K47" s="47">
        <v>44</v>
      </c>
      <c r="L47" s="44">
        <f t="shared" si="0"/>
        <v>59.570490893142278</v>
      </c>
      <c r="M47" s="44">
        <f t="shared" si="1"/>
        <v>33.65</v>
      </c>
    </row>
    <row r="48" spans="1:13" ht="15" customHeight="1">
      <c r="A48" s="42" t="s">
        <v>42</v>
      </c>
      <c r="B48" s="43">
        <v>37.01</v>
      </c>
      <c r="C48" s="42" t="s">
        <v>42</v>
      </c>
      <c r="D48" s="43">
        <v>46.522976261132804</v>
      </c>
      <c r="E48" s="42" t="s">
        <v>42</v>
      </c>
      <c r="F48" s="43">
        <v>33.901791969999998</v>
      </c>
      <c r="G48" s="42" t="s">
        <v>42</v>
      </c>
      <c r="H48" s="43">
        <v>25.448398514191432</v>
      </c>
      <c r="I48" s="42" t="s">
        <v>42</v>
      </c>
      <c r="J48" s="43">
        <v>25.003141206531836</v>
      </c>
      <c r="K48" s="34">
        <v>45</v>
      </c>
      <c r="L48" s="44">
        <f t="shared" si="0"/>
        <v>33.577261590371215</v>
      </c>
      <c r="M48" s="44">
        <f t="shared" si="1"/>
        <v>37.01</v>
      </c>
    </row>
    <row r="49" spans="1:13" ht="15" customHeight="1">
      <c r="A49" s="45" t="s">
        <v>43</v>
      </c>
      <c r="B49" s="46">
        <v>41.23</v>
      </c>
      <c r="C49" s="45" t="s">
        <v>43</v>
      </c>
      <c r="D49" s="46">
        <v>60.106730427530366</v>
      </c>
      <c r="E49" s="45" t="s">
        <v>43</v>
      </c>
      <c r="F49" s="46">
        <v>33.972996729999998</v>
      </c>
      <c r="G49" s="45" t="s">
        <v>43</v>
      </c>
      <c r="H49" s="46">
        <v>31.51970109655122</v>
      </c>
      <c r="I49" s="45" t="s">
        <v>43</v>
      </c>
      <c r="J49" s="46">
        <v>168.4859253119665</v>
      </c>
      <c r="K49" s="47">
        <v>46</v>
      </c>
      <c r="L49" s="44">
        <f t="shared" si="0"/>
        <v>67.063070713209612</v>
      </c>
      <c r="M49" s="44">
        <f t="shared" si="1"/>
        <v>41.23</v>
      </c>
    </row>
    <row r="50" spans="1:13" ht="15" customHeight="1">
      <c r="A50" s="42" t="s">
        <v>44</v>
      </c>
      <c r="B50" s="43">
        <v>18.829999999999998</v>
      </c>
      <c r="C50" s="42" t="s">
        <v>44</v>
      </c>
      <c r="D50" s="43">
        <v>34.973357722128576</v>
      </c>
      <c r="E50" s="42" t="s">
        <v>44</v>
      </c>
      <c r="F50" s="43">
        <v>39.684243969999997</v>
      </c>
      <c r="G50" s="42" t="s">
        <v>44</v>
      </c>
      <c r="H50" s="43">
        <v>16.746657071786057</v>
      </c>
      <c r="I50" s="42" t="s">
        <v>44</v>
      </c>
      <c r="J50" s="43">
        <v>34.434593547121857</v>
      </c>
      <c r="K50" s="34">
        <v>47</v>
      </c>
      <c r="L50" s="44">
        <f t="shared" si="0"/>
        <v>28.933770462207299</v>
      </c>
      <c r="M50" s="44">
        <f t="shared" si="1"/>
        <v>18.829999999999998</v>
      </c>
    </row>
    <row r="51" spans="1:13" ht="15" customHeight="1">
      <c r="A51" s="45" t="s">
        <v>45</v>
      </c>
      <c r="B51" s="46">
        <v>9.69</v>
      </c>
      <c r="C51" s="45" t="s">
        <v>45</v>
      </c>
      <c r="D51" s="46">
        <v>152.82882278277236</v>
      </c>
      <c r="E51" s="45" t="s">
        <v>45</v>
      </c>
      <c r="F51" s="46">
        <v>16.26314077</v>
      </c>
      <c r="G51" s="45" t="s">
        <v>45</v>
      </c>
      <c r="H51" s="46">
        <v>17.522121961306482</v>
      </c>
      <c r="I51" s="45" t="s">
        <v>45</v>
      </c>
      <c r="J51" s="46">
        <v>22.468240740342818</v>
      </c>
      <c r="K51" s="47">
        <v>48</v>
      </c>
      <c r="L51" s="44">
        <f t="shared" si="0"/>
        <v>43.754465250884337</v>
      </c>
      <c r="M51" s="44">
        <f t="shared" si="1"/>
        <v>9.69</v>
      </c>
    </row>
    <row r="52" spans="1:13" ht="15" customHeight="1">
      <c r="A52" s="42" t="s">
        <v>46</v>
      </c>
      <c r="B52" s="43">
        <v>27.34</v>
      </c>
      <c r="C52" s="42" t="s">
        <v>46</v>
      </c>
      <c r="D52" s="43">
        <v>120.03700016685355</v>
      </c>
      <c r="E52" s="42" t="s">
        <v>46</v>
      </c>
      <c r="F52" s="43">
        <v>39.54128043</v>
      </c>
      <c r="G52" s="42" t="s">
        <v>46</v>
      </c>
      <c r="H52" s="43">
        <v>27.020113470891761</v>
      </c>
      <c r="I52" s="42" t="s">
        <v>46</v>
      </c>
      <c r="J52" s="43">
        <v>18.349353614096074</v>
      </c>
      <c r="K52" s="34">
        <v>49</v>
      </c>
      <c r="L52" s="44">
        <f t="shared" si="0"/>
        <v>46.457549536368276</v>
      </c>
      <c r="M52" s="44">
        <f t="shared" si="1"/>
        <v>27.34</v>
      </c>
    </row>
    <row r="53" spans="1:13" ht="15" customHeight="1">
      <c r="A53" s="45" t="s">
        <v>47</v>
      </c>
      <c r="B53" s="46">
        <v>79.02</v>
      </c>
      <c r="C53" s="45" t="s">
        <v>47</v>
      </c>
      <c r="D53" s="46">
        <v>99.352759493381527</v>
      </c>
      <c r="E53" s="45" t="s">
        <v>47</v>
      </c>
      <c r="F53" s="46">
        <v>27.987106950000001</v>
      </c>
      <c r="G53" s="45" t="s">
        <v>47</v>
      </c>
      <c r="H53" s="46">
        <v>23.083554081660356</v>
      </c>
      <c r="I53" s="45" t="s">
        <v>47</v>
      </c>
      <c r="J53" s="46">
        <v>20.306148835026676</v>
      </c>
      <c r="K53" s="47">
        <v>50</v>
      </c>
      <c r="L53" s="44">
        <f t="shared" si="0"/>
        <v>49.94991387201371</v>
      </c>
      <c r="M53" s="44">
        <f t="shared" si="1"/>
        <v>79.02</v>
      </c>
    </row>
    <row r="54" spans="1:13" ht="15" customHeight="1">
      <c r="A54" s="42" t="s">
        <v>48</v>
      </c>
      <c r="B54" s="43">
        <v>74.540000000000006</v>
      </c>
      <c r="C54" s="42" t="s">
        <v>48</v>
      </c>
      <c r="D54" s="43">
        <v>47.353150880378521</v>
      </c>
      <c r="E54" s="42" t="s">
        <v>48</v>
      </c>
      <c r="F54" s="43">
        <v>28.859323669999998</v>
      </c>
      <c r="G54" s="42" t="s">
        <v>48</v>
      </c>
      <c r="H54" s="43">
        <v>22.588070077963213</v>
      </c>
      <c r="I54" s="42" t="s">
        <v>48</v>
      </c>
      <c r="J54" s="43">
        <v>60.431277229549515</v>
      </c>
      <c r="K54" s="34">
        <v>51</v>
      </c>
      <c r="L54" s="44">
        <f t="shared" si="0"/>
        <v>46.754364371578255</v>
      </c>
      <c r="M54" s="44">
        <f t="shared" si="1"/>
        <v>74.540000000000006</v>
      </c>
    </row>
    <row r="55" spans="1:13" ht="15" customHeight="1">
      <c r="A55" s="45" t="s">
        <v>49</v>
      </c>
      <c r="B55" s="46">
        <v>81</v>
      </c>
      <c r="C55" s="45" t="s">
        <v>49</v>
      </c>
      <c r="D55" s="46">
        <v>28.081204383807474</v>
      </c>
      <c r="E55" s="45" t="s">
        <v>49</v>
      </c>
      <c r="F55" s="46">
        <v>29.804831289999999</v>
      </c>
      <c r="G55" s="45" t="s">
        <v>49</v>
      </c>
      <c r="H55" s="46">
        <v>17.693728126348329</v>
      </c>
      <c r="I55" s="45" t="s">
        <v>49</v>
      </c>
      <c r="J55" s="46">
        <v>30.651516287503512</v>
      </c>
      <c r="K55" s="47">
        <v>52</v>
      </c>
      <c r="L55" s="44">
        <f t="shared" si="0"/>
        <v>37.446256017531866</v>
      </c>
      <c r="M55" s="44">
        <f t="shared" si="1"/>
        <v>81</v>
      </c>
    </row>
    <row r="56" spans="1:13" ht="15" customHeight="1">
      <c r="A56" s="42" t="s">
        <v>50</v>
      </c>
      <c r="B56" s="43">
        <v>39.479999999999997</v>
      </c>
      <c r="C56" s="42" t="s">
        <v>50</v>
      </c>
      <c r="D56" s="43">
        <v>18.920185002340094</v>
      </c>
      <c r="E56" s="42" t="s">
        <v>50</v>
      </c>
      <c r="F56" s="43">
        <v>17.41205326</v>
      </c>
      <c r="G56" s="42" t="s">
        <v>50</v>
      </c>
      <c r="H56" s="43">
        <v>21.091815902102447</v>
      </c>
      <c r="I56" s="42" t="s">
        <v>50</v>
      </c>
      <c r="J56" s="43">
        <v>23.255587540087554</v>
      </c>
      <c r="K56" s="34">
        <v>53</v>
      </c>
      <c r="L56" s="44">
        <f t="shared" si="0"/>
        <v>24.031928340906017</v>
      </c>
      <c r="M56" s="44">
        <f t="shared" si="1"/>
        <v>39.479999999999997</v>
      </c>
    </row>
    <row r="57" spans="1:13" ht="15" customHeight="1">
      <c r="A57" s="45" t="s">
        <v>51</v>
      </c>
      <c r="B57" s="46">
        <v>24.2</v>
      </c>
      <c r="C57" s="45" t="s">
        <v>51</v>
      </c>
      <c r="D57" s="46">
        <v>45.203010204081629</v>
      </c>
      <c r="E57" s="45" t="s">
        <v>51</v>
      </c>
      <c r="F57" s="46">
        <v>35.807208639999999</v>
      </c>
      <c r="G57" s="45" t="s">
        <v>51</v>
      </c>
      <c r="H57" s="46">
        <v>26.969897318277493</v>
      </c>
      <c r="I57" s="45" t="s">
        <v>51</v>
      </c>
      <c r="J57" s="46">
        <v>9.2181799481470428</v>
      </c>
      <c r="K57" s="47">
        <v>54</v>
      </c>
      <c r="L57" s="44">
        <f t="shared" si="0"/>
        <v>28.279659222101238</v>
      </c>
      <c r="M57" s="44">
        <f t="shared" si="1"/>
        <v>24.2</v>
      </c>
    </row>
    <row r="58" spans="1:13" ht="15" customHeight="1">
      <c r="A58" s="42" t="s">
        <v>52</v>
      </c>
      <c r="B58" s="43">
        <v>32.47</v>
      </c>
      <c r="C58" s="42" t="s">
        <v>52</v>
      </c>
      <c r="D58" s="43">
        <v>25.17102027336524</v>
      </c>
      <c r="E58" s="42" t="s">
        <v>52</v>
      </c>
      <c r="F58" s="43">
        <v>39.940688450000003</v>
      </c>
      <c r="G58" s="42" t="s">
        <v>52</v>
      </c>
      <c r="H58" s="43">
        <v>11.632948081411673</v>
      </c>
      <c r="I58" s="42" t="s">
        <v>52</v>
      </c>
      <c r="J58" s="43">
        <v>17.71550046639689</v>
      </c>
      <c r="K58" s="34">
        <v>55</v>
      </c>
      <c r="L58" s="44">
        <f t="shared" si="0"/>
        <v>25.386031454234761</v>
      </c>
      <c r="M58" s="44">
        <f t="shared" si="1"/>
        <v>32.47</v>
      </c>
    </row>
    <row r="59" spans="1:13" ht="15" customHeight="1">
      <c r="A59" s="45" t="s">
        <v>53</v>
      </c>
      <c r="B59" s="46">
        <v>61.25</v>
      </c>
      <c r="C59" s="45" t="s">
        <v>53</v>
      </c>
      <c r="D59" s="46">
        <v>313.7458059701716</v>
      </c>
      <c r="E59" s="45" t="s">
        <v>53</v>
      </c>
      <c r="F59" s="46">
        <v>221.32631459999999</v>
      </c>
      <c r="G59" s="45" t="s">
        <v>53</v>
      </c>
      <c r="H59" s="46">
        <v>43.907161960985405</v>
      </c>
      <c r="I59" s="45" t="s">
        <v>53</v>
      </c>
      <c r="J59" s="46">
        <v>72.893335823880449</v>
      </c>
      <c r="K59" s="47">
        <v>56</v>
      </c>
      <c r="L59" s="44">
        <f t="shared" si="0"/>
        <v>142.62452367100747</v>
      </c>
      <c r="M59" s="44">
        <f t="shared" si="1"/>
        <v>61.25</v>
      </c>
    </row>
    <row r="60" spans="1:13" ht="15" customHeight="1">
      <c r="A60" s="42" t="s">
        <v>54</v>
      </c>
      <c r="B60" s="43">
        <v>16.61</v>
      </c>
      <c r="C60" s="42" t="s">
        <v>54</v>
      </c>
      <c r="D60" s="43">
        <v>87.540140825104672</v>
      </c>
      <c r="E60" s="42" t="s">
        <v>54</v>
      </c>
      <c r="F60" s="43">
        <v>102.6948622</v>
      </c>
      <c r="G60" s="42" t="s">
        <v>54</v>
      </c>
      <c r="H60" s="43">
        <v>15.300142893416442</v>
      </c>
      <c r="I60" s="42" t="s">
        <v>54</v>
      </c>
      <c r="J60" s="43">
        <v>85.665322068955902</v>
      </c>
      <c r="K60" s="34">
        <v>57</v>
      </c>
      <c r="L60" s="44">
        <f t="shared" si="0"/>
        <v>61.562093597495412</v>
      </c>
      <c r="M60" s="44">
        <f t="shared" si="1"/>
        <v>16.61</v>
      </c>
    </row>
    <row r="61" spans="1:13" ht="15" customHeight="1">
      <c r="A61" s="45" t="s">
        <v>55</v>
      </c>
      <c r="B61" s="46">
        <v>18.82</v>
      </c>
      <c r="C61" s="45" t="s">
        <v>55</v>
      </c>
      <c r="D61" s="46">
        <v>51.419322153984709</v>
      </c>
      <c r="E61" s="45" t="s">
        <v>55</v>
      </c>
      <c r="F61" s="46">
        <v>53.136038300000003</v>
      </c>
      <c r="G61" s="45" t="s">
        <v>55</v>
      </c>
      <c r="H61" s="46">
        <v>38.221294444559852</v>
      </c>
      <c r="I61" s="45" t="s">
        <v>55</v>
      </c>
      <c r="J61" s="46">
        <v>24.588080264028537</v>
      </c>
      <c r="K61" s="47">
        <v>58</v>
      </c>
      <c r="L61" s="44">
        <f t="shared" si="0"/>
        <v>37.236947032514621</v>
      </c>
      <c r="M61" s="44">
        <f t="shared" si="1"/>
        <v>18.82</v>
      </c>
    </row>
    <row r="62" spans="1:13" ht="15" customHeight="1">
      <c r="A62" s="42" t="s">
        <v>56</v>
      </c>
      <c r="B62" s="43">
        <v>34.159999999999997</v>
      </c>
      <c r="C62" s="42" t="s">
        <v>56</v>
      </c>
      <c r="D62" s="43">
        <v>40.109059060550415</v>
      </c>
      <c r="E62" s="42" t="s">
        <v>56</v>
      </c>
      <c r="F62" s="43">
        <v>53.30486484</v>
      </c>
      <c r="G62" s="42" t="s">
        <v>56</v>
      </c>
      <c r="H62" s="43">
        <v>27.962991096279836</v>
      </c>
      <c r="I62" s="42" t="s">
        <v>56</v>
      </c>
      <c r="J62" s="43">
        <v>31.386516335514838</v>
      </c>
      <c r="K62" s="34">
        <v>59</v>
      </c>
      <c r="L62" s="44">
        <f t="shared" si="0"/>
        <v>37.384686266469018</v>
      </c>
      <c r="M62" s="44">
        <f t="shared" si="1"/>
        <v>34.159999999999997</v>
      </c>
    </row>
    <row r="63" spans="1:13" ht="15" customHeight="1">
      <c r="A63" s="45" t="s">
        <v>57</v>
      </c>
      <c r="B63" s="46">
        <v>23</v>
      </c>
      <c r="C63" s="45" t="s">
        <v>57</v>
      </c>
      <c r="D63" s="46">
        <v>25.250628021496961</v>
      </c>
      <c r="E63" s="45" t="s">
        <v>57</v>
      </c>
      <c r="F63" s="46">
        <v>30.415701049999999</v>
      </c>
      <c r="G63" s="45" t="s">
        <v>57</v>
      </c>
      <c r="H63" s="46">
        <v>21.336893043168804</v>
      </c>
      <c r="I63" s="45" t="s">
        <v>57</v>
      </c>
      <c r="J63" s="46">
        <v>35.598100087772842</v>
      </c>
      <c r="K63" s="47">
        <v>60</v>
      </c>
      <c r="L63" s="44">
        <f t="shared" si="0"/>
        <v>27.120264440487723</v>
      </c>
      <c r="M63" s="44">
        <f t="shared" si="1"/>
        <v>23</v>
      </c>
    </row>
    <row r="64" spans="1:13" ht="15" customHeight="1">
      <c r="A64" s="42" t="s">
        <v>58</v>
      </c>
      <c r="B64" s="43">
        <v>13.5</v>
      </c>
      <c r="C64" s="42" t="s">
        <v>58</v>
      </c>
      <c r="D64" s="43">
        <v>29.919825003778666</v>
      </c>
      <c r="E64" s="42" t="s">
        <v>58</v>
      </c>
      <c r="F64" s="43">
        <v>45.729914690000001</v>
      </c>
      <c r="G64" s="42" t="s">
        <v>58</v>
      </c>
      <c r="H64" s="43">
        <v>294.91089176086399</v>
      </c>
      <c r="I64" s="42" t="s">
        <v>58</v>
      </c>
      <c r="J64" s="43">
        <v>216.36197390970389</v>
      </c>
      <c r="K64" s="34">
        <v>61</v>
      </c>
      <c r="L64" s="44">
        <f t="shared" si="0"/>
        <v>120.08452107286931</v>
      </c>
      <c r="M64" s="44">
        <f t="shared" si="1"/>
        <v>13.5</v>
      </c>
    </row>
    <row r="65" spans="1:13" ht="15" customHeight="1">
      <c r="A65" s="45" t="s">
        <v>59</v>
      </c>
      <c r="B65" s="46">
        <v>93.78</v>
      </c>
      <c r="C65" s="45" t="s">
        <v>59</v>
      </c>
      <c r="D65" s="46">
        <v>53.87275592706473</v>
      </c>
      <c r="E65" s="45" t="s">
        <v>59</v>
      </c>
      <c r="F65" s="46">
        <v>30.468824040000001</v>
      </c>
      <c r="G65" s="45" t="s">
        <v>60</v>
      </c>
      <c r="H65" s="46">
        <v>54.25430719194523</v>
      </c>
      <c r="I65" s="45" t="s">
        <v>60</v>
      </c>
      <c r="J65" s="46">
        <v>32.729851002362125</v>
      </c>
      <c r="K65" s="47">
        <v>62</v>
      </c>
      <c r="L65" s="44">
        <f t="shared" ref="L65:L86" si="2">AVERAGE(B65,D65,F65,H65,J65)</f>
        <v>53.021147632274413</v>
      </c>
      <c r="M65" s="44">
        <f t="shared" ref="M65:M86" si="3">B65</f>
        <v>93.78</v>
      </c>
    </row>
    <row r="66" spans="1:13" ht="15" customHeight="1">
      <c r="A66" s="42" t="s">
        <v>61</v>
      </c>
      <c r="B66" s="43">
        <v>46.15</v>
      </c>
      <c r="C66" s="42" t="s">
        <v>61</v>
      </c>
      <c r="D66" s="43">
        <v>58.875259402193329</v>
      </c>
      <c r="E66" s="42" t="s">
        <v>61</v>
      </c>
      <c r="F66" s="43">
        <v>91.08740057</v>
      </c>
      <c r="G66" s="42" t="s">
        <v>61</v>
      </c>
      <c r="H66" s="43">
        <v>244.00182870550896</v>
      </c>
      <c r="I66" s="42" t="s">
        <v>61</v>
      </c>
      <c r="J66" s="43">
        <v>87.024401890788184</v>
      </c>
      <c r="K66" s="34">
        <v>63</v>
      </c>
      <c r="L66" s="44">
        <f t="shared" si="2"/>
        <v>105.42777811369811</v>
      </c>
      <c r="M66" s="44">
        <f t="shared" si="3"/>
        <v>46.15</v>
      </c>
    </row>
    <row r="67" spans="1:13" ht="15" customHeight="1">
      <c r="A67" s="45" t="s">
        <v>62</v>
      </c>
      <c r="B67" s="46">
        <v>26.5</v>
      </c>
      <c r="C67" s="45" t="s">
        <v>62</v>
      </c>
      <c r="D67" s="46">
        <v>20.236057907419667</v>
      </c>
      <c r="E67" s="45" t="s">
        <v>62</v>
      </c>
      <c r="F67" s="46">
        <v>45.297963260000003</v>
      </c>
      <c r="G67" s="45" t="s">
        <v>62</v>
      </c>
      <c r="H67" s="46">
        <v>43.787602147908608</v>
      </c>
      <c r="I67" s="45" t="s">
        <v>62</v>
      </c>
      <c r="J67" s="46">
        <v>40.816613842044994</v>
      </c>
      <c r="K67" s="47">
        <v>64</v>
      </c>
      <c r="L67" s="44">
        <f t="shared" si="2"/>
        <v>35.327647431474659</v>
      </c>
      <c r="M67" s="44">
        <f t="shared" si="3"/>
        <v>26.5</v>
      </c>
    </row>
    <row r="68" spans="1:13" ht="15" customHeight="1">
      <c r="A68" s="42" t="s">
        <v>63</v>
      </c>
      <c r="B68" s="43">
        <v>7.79</v>
      </c>
      <c r="C68" s="42" t="s">
        <v>63</v>
      </c>
      <c r="D68" s="43">
        <v>216.84987894526679</v>
      </c>
      <c r="E68" s="42" t="s">
        <v>63</v>
      </c>
      <c r="F68" s="43">
        <v>62.086327179999998</v>
      </c>
      <c r="G68" s="42" t="s">
        <v>63</v>
      </c>
      <c r="H68" s="43">
        <v>36.439607727641075</v>
      </c>
      <c r="I68" s="42" t="s">
        <v>63</v>
      </c>
      <c r="J68" s="43">
        <v>156.70691970035352</v>
      </c>
      <c r="K68" s="34">
        <v>65</v>
      </c>
      <c r="L68" s="44">
        <f t="shared" si="2"/>
        <v>95.974546710652277</v>
      </c>
      <c r="M68" s="44">
        <f t="shared" si="3"/>
        <v>7.79</v>
      </c>
    </row>
    <row r="69" spans="1:13" ht="15" customHeight="1">
      <c r="A69" s="45" t="s">
        <v>64</v>
      </c>
      <c r="B69" s="46">
        <v>57.46</v>
      </c>
      <c r="C69" s="45" t="s">
        <v>64</v>
      </c>
      <c r="D69" s="46">
        <v>486.19148661403875</v>
      </c>
      <c r="E69" s="45" t="s">
        <v>64</v>
      </c>
      <c r="F69" s="46">
        <v>50.821638659999998</v>
      </c>
      <c r="G69" s="45" t="s">
        <v>64</v>
      </c>
      <c r="H69" s="46">
        <v>63.058775856098464</v>
      </c>
      <c r="I69" s="45" t="s">
        <v>64</v>
      </c>
      <c r="J69" s="46">
        <v>222.90374547965274</v>
      </c>
      <c r="K69" s="47">
        <v>66</v>
      </c>
      <c r="L69" s="44">
        <f t="shared" si="2"/>
        <v>176.087129321958</v>
      </c>
      <c r="M69" s="44">
        <f t="shared" si="3"/>
        <v>57.46</v>
      </c>
    </row>
    <row r="70" spans="1:13" ht="15" customHeight="1">
      <c r="A70" s="42" t="s">
        <v>65</v>
      </c>
      <c r="B70" s="43">
        <v>28.89</v>
      </c>
      <c r="C70" s="42" t="s">
        <v>65</v>
      </c>
      <c r="D70" s="43">
        <v>27.156230523328709</v>
      </c>
      <c r="E70" s="42" t="s">
        <v>65</v>
      </c>
      <c r="F70" s="43">
        <v>24.246491030000001</v>
      </c>
      <c r="G70" s="42" t="s">
        <v>65</v>
      </c>
      <c r="H70" s="43">
        <v>30.955499963822856</v>
      </c>
      <c r="I70" s="42" t="s">
        <v>65</v>
      </c>
      <c r="J70" s="43">
        <v>26.912353981786168</v>
      </c>
      <c r="K70" s="34">
        <v>67</v>
      </c>
      <c r="L70" s="44">
        <f t="shared" si="2"/>
        <v>27.632115099787548</v>
      </c>
      <c r="M70" s="44">
        <f t="shared" si="3"/>
        <v>28.89</v>
      </c>
    </row>
    <row r="71" spans="1:13" ht="15" customHeight="1">
      <c r="A71" s="45" t="s">
        <v>66</v>
      </c>
      <c r="B71" s="46">
        <v>53.74</v>
      </c>
      <c r="C71" s="45" t="s">
        <v>66</v>
      </c>
      <c r="D71" s="46">
        <v>11.74599714477975</v>
      </c>
      <c r="E71" s="45" t="s">
        <v>66</v>
      </c>
      <c r="F71" s="46">
        <v>16.411566990000001</v>
      </c>
      <c r="G71" s="45" t="s">
        <v>66</v>
      </c>
      <c r="H71" s="46">
        <v>63.190867863939637</v>
      </c>
      <c r="I71" s="45" t="s">
        <v>66</v>
      </c>
      <c r="J71" s="46">
        <v>415.06231313569879</v>
      </c>
      <c r="K71" s="47">
        <v>68</v>
      </c>
      <c r="L71" s="44">
        <f t="shared" si="2"/>
        <v>112.03014902688365</v>
      </c>
      <c r="M71" s="44">
        <f t="shared" si="3"/>
        <v>53.74</v>
      </c>
    </row>
    <row r="72" spans="1:13" ht="15" customHeight="1">
      <c r="A72" s="42" t="s">
        <v>67</v>
      </c>
      <c r="B72" s="43">
        <v>29.24</v>
      </c>
      <c r="C72" s="42" t="s">
        <v>67</v>
      </c>
      <c r="D72" s="43">
        <v>37.498683359107424</v>
      </c>
      <c r="E72" s="42" t="s">
        <v>67</v>
      </c>
      <c r="F72" s="43">
        <v>2725.1046339999998</v>
      </c>
      <c r="G72" s="42" t="s">
        <v>67</v>
      </c>
      <c r="H72" s="43">
        <v>42.862075395681615</v>
      </c>
      <c r="I72" s="42" t="s">
        <v>67</v>
      </c>
      <c r="J72" s="43">
        <v>84.949325371447344</v>
      </c>
      <c r="K72" s="34">
        <v>69</v>
      </c>
      <c r="L72" s="44">
        <f t="shared" si="2"/>
        <v>583.93094362524721</v>
      </c>
      <c r="M72" s="44">
        <f t="shared" si="3"/>
        <v>29.24</v>
      </c>
    </row>
    <row r="73" spans="1:13" ht="15" customHeight="1">
      <c r="A73" s="45" t="s">
        <v>68</v>
      </c>
      <c r="B73" s="46">
        <v>14.08</v>
      </c>
      <c r="C73" s="45" t="s">
        <v>68</v>
      </c>
      <c r="D73" s="46">
        <v>14.304269631985218</v>
      </c>
      <c r="E73" s="45" t="s">
        <v>68</v>
      </c>
      <c r="F73" s="46">
        <v>17.217238550000001</v>
      </c>
      <c r="G73" s="45" t="s">
        <v>68</v>
      </c>
      <c r="H73" s="46">
        <v>17.6215376435647</v>
      </c>
      <c r="I73" s="45" t="s">
        <v>68</v>
      </c>
      <c r="J73" s="46">
        <v>24.441251107306325</v>
      </c>
      <c r="K73" s="47">
        <v>70</v>
      </c>
      <c r="L73" s="44">
        <f t="shared" si="2"/>
        <v>17.53285938657125</v>
      </c>
      <c r="M73" s="44">
        <f t="shared" si="3"/>
        <v>14.08</v>
      </c>
    </row>
    <row r="74" spans="1:13" ht="15" customHeight="1">
      <c r="A74" s="42" t="s">
        <v>69</v>
      </c>
      <c r="B74" s="43">
        <v>107.02</v>
      </c>
      <c r="C74" s="42" t="s">
        <v>69</v>
      </c>
      <c r="D74" s="43">
        <v>46.862511692746651</v>
      </c>
      <c r="E74" s="42" t="s">
        <v>69</v>
      </c>
      <c r="F74" s="43">
        <v>37.283252560000001</v>
      </c>
      <c r="G74" s="42" t="s">
        <v>69</v>
      </c>
      <c r="H74" s="43">
        <v>35.980308506900407</v>
      </c>
      <c r="I74" s="42" t="s">
        <v>69</v>
      </c>
      <c r="J74" s="43">
        <v>21.637917993202713</v>
      </c>
      <c r="K74" s="34">
        <v>71</v>
      </c>
      <c r="L74" s="44">
        <f t="shared" si="2"/>
        <v>49.756798150569949</v>
      </c>
      <c r="M74" s="44">
        <f t="shared" si="3"/>
        <v>107.02</v>
      </c>
    </row>
    <row r="75" spans="1:13" ht="15" customHeight="1">
      <c r="A75" s="45" t="s">
        <v>70</v>
      </c>
      <c r="B75" s="46">
        <v>223.13</v>
      </c>
      <c r="C75" s="45" t="s">
        <v>70</v>
      </c>
      <c r="D75" s="46">
        <v>120.37878486486991</v>
      </c>
      <c r="E75" s="45" t="s">
        <v>70</v>
      </c>
      <c r="F75" s="46">
        <v>43.351437850000003</v>
      </c>
      <c r="G75" s="45" t="s">
        <v>70</v>
      </c>
      <c r="H75" s="46">
        <v>60.877084035629608</v>
      </c>
      <c r="I75" s="45" t="s">
        <v>70</v>
      </c>
      <c r="J75" s="46">
        <v>109.14426322733979</v>
      </c>
      <c r="K75" s="47">
        <v>72</v>
      </c>
      <c r="L75" s="44">
        <f t="shared" si="2"/>
        <v>111.37631399556786</v>
      </c>
      <c r="M75" s="44">
        <f t="shared" si="3"/>
        <v>223.13</v>
      </c>
    </row>
    <row r="76" spans="1:13" ht="15" customHeight="1">
      <c r="A76" s="42" t="s">
        <v>71</v>
      </c>
      <c r="B76" s="43">
        <v>20.46</v>
      </c>
      <c r="C76" s="42" t="s">
        <v>71</v>
      </c>
      <c r="D76" s="43">
        <v>96.806325650142156</v>
      </c>
      <c r="E76" s="42" t="s">
        <v>71</v>
      </c>
      <c r="F76" s="43">
        <v>26.26064774</v>
      </c>
      <c r="G76" s="42" t="s">
        <v>71</v>
      </c>
      <c r="H76" s="43">
        <v>22.126037227118381</v>
      </c>
      <c r="I76" s="42" t="s">
        <v>71</v>
      </c>
      <c r="J76" s="43">
        <v>32.674272139213421</v>
      </c>
      <c r="K76" s="34">
        <v>73</v>
      </c>
      <c r="L76" s="44">
        <f t="shared" si="2"/>
        <v>39.665456551294795</v>
      </c>
      <c r="M76" s="44">
        <f t="shared" si="3"/>
        <v>20.46</v>
      </c>
    </row>
    <row r="77" spans="1:13" ht="15" customHeight="1">
      <c r="A77" s="45" t="s">
        <v>72</v>
      </c>
      <c r="B77" s="46">
        <v>14.6</v>
      </c>
      <c r="C77" s="45" t="s">
        <v>72</v>
      </c>
      <c r="D77" s="46">
        <v>28.234687108118873</v>
      </c>
      <c r="E77" s="45" t="s">
        <v>72</v>
      </c>
      <c r="F77" s="46">
        <v>22.932315840000001</v>
      </c>
      <c r="G77" s="45" t="s">
        <v>72</v>
      </c>
      <c r="H77" s="46">
        <v>21.824618384583669</v>
      </c>
      <c r="I77" s="45" t="s">
        <v>72</v>
      </c>
      <c r="J77" s="46">
        <v>41.322119231905916</v>
      </c>
      <c r="K77" s="47">
        <v>74</v>
      </c>
      <c r="L77" s="44">
        <f t="shared" si="2"/>
        <v>25.782748112921695</v>
      </c>
      <c r="M77" s="44">
        <f t="shared" si="3"/>
        <v>14.6</v>
      </c>
    </row>
    <row r="78" spans="1:13" ht="15" customHeight="1">
      <c r="A78" s="42" t="s">
        <v>73</v>
      </c>
      <c r="B78" s="43">
        <v>51.8</v>
      </c>
      <c r="C78" s="42" t="s">
        <v>73</v>
      </c>
      <c r="D78" s="43">
        <v>73.274715483940881</v>
      </c>
      <c r="E78" s="42" t="s">
        <v>73</v>
      </c>
      <c r="F78" s="43">
        <v>91.273344679999994</v>
      </c>
      <c r="G78" s="42" t="s">
        <v>73</v>
      </c>
      <c r="H78" s="43">
        <v>60.789596617719717</v>
      </c>
      <c r="I78" s="42" t="s">
        <v>73</v>
      </c>
      <c r="J78" s="43">
        <v>95.486555158980224</v>
      </c>
      <c r="K78" s="34">
        <v>75</v>
      </c>
      <c r="L78" s="44">
        <f t="shared" si="2"/>
        <v>74.524842388128178</v>
      </c>
      <c r="M78" s="44">
        <f t="shared" si="3"/>
        <v>51.8</v>
      </c>
    </row>
    <row r="79" spans="1:13" ht="15" customHeight="1">
      <c r="A79" s="45" t="s">
        <v>74</v>
      </c>
      <c r="B79" s="46">
        <v>25.19</v>
      </c>
      <c r="C79" s="45" t="s">
        <v>74</v>
      </c>
      <c r="D79" s="46">
        <v>43.479610911780817</v>
      </c>
      <c r="E79" s="45" t="s">
        <v>74</v>
      </c>
      <c r="F79" s="46">
        <v>170.583742</v>
      </c>
      <c r="G79" s="45" t="s">
        <v>74</v>
      </c>
      <c r="H79" s="46">
        <v>21.672459691529767</v>
      </c>
      <c r="I79" s="45" t="s">
        <v>74</v>
      </c>
      <c r="J79" s="46">
        <v>49.007331727690122</v>
      </c>
      <c r="K79" s="47">
        <v>76</v>
      </c>
      <c r="L79" s="44">
        <f t="shared" si="2"/>
        <v>61.986628866200149</v>
      </c>
      <c r="M79" s="44">
        <f t="shared" si="3"/>
        <v>25.19</v>
      </c>
    </row>
    <row r="80" spans="1:13" ht="15" customHeight="1">
      <c r="A80" s="42" t="s">
        <v>75</v>
      </c>
      <c r="B80" s="43">
        <v>15.36</v>
      </c>
      <c r="C80" s="42" t="s">
        <v>75</v>
      </c>
      <c r="D80" s="43">
        <v>13.278547367517282</v>
      </c>
      <c r="E80" s="42" t="s">
        <v>75</v>
      </c>
      <c r="F80" s="43">
        <v>18.005792629999998</v>
      </c>
      <c r="G80" s="42" t="s">
        <v>75</v>
      </c>
      <c r="H80" s="43">
        <v>42.645142588337315</v>
      </c>
      <c r="I80" s="42" t="s">
        <v>75</v>
      </c>
      <c r="J80" s="43">
        <v>15.304901960784315</v>
      </c>
      <c r="K80" s="34">
        <v>77</v>
      </c>
      <c r="L80" s="44">
        <f t="shared" si="2"/>
        <v>20.918876909327782</v>
      </c>
      <c r="M80" s="44">
        <f t="shared" si="3"/>
        <v>15.36</v>
      </c>
    </row>
    <row r="81" spans="1:13" ht="15" customHeight="1">
      <c r="A81" s="45" t="s">
        <v>76</v>
      </c>
      <c r="B81" s="46">
        <v>71.23</v>
      </c>
      <c r="C81" s="45" t="s">
        <v>76</v>
      </c>
      <c r="D81" s="46">
        <v>49.818881523426064</v>
      </c>
      <c r="E81" s="45" t="s">
        <v>76</v>
      </c>
      <c r="F81" s="46">
        <v>170.6879677</v>
      </c>
      <c r="G81" s="45" t="s">
        <v>76</v>
      </c>
      <c r="H81" s="46">
        <v>722.7564200347731</v>
      </c>
      <c r="I81" s="45" t="s">
        <v>76</v>
      </c>
      <c r="J81" s="46">
        <v>64.871837473193764</v>
      </c>
      <c r="K81" s="47">
        <v>78</v>
      </c>
      <c r="L81" s="44">
        <f t="shared" si="2"/>
        <v>215.87302134627862</v>
      </c>
      <c r="M81" s="44">
        <f t="shared" si="3"/>
        <v>71.23</v>
      </c>
    </row>
    <row r="82" spans="1:13" ht="15" customHeight="1">
      <c r="A82" s="42" t="s">
        <v>77</v>
      </c>
      <c r="B82" s="43">
        <v>81.96</v>
      </c>
      <c r="C82" s="42" t="s">
        <v>77</v>
      </c>
      <c r="D82" s="43">
        <v>37.811818710505065</v>
      </c>
      <c r="E82" s="42" t="s">
        <v>77</v>
      </c>
      <c r="F82" s="43">
        <v>101.154651</v>
      </c>
      <c r="G82" s="42" t="s">
        <v>77</v>
      </c>
      <c r="H82" s="43">
        <v>33.424872575656856</v>
      </c>
      <c r="I82" s="42" t="s">
        <v>77</v>
      </c>
      <c r="J82" s="43">
        <v>69.074304857729544</v>
      </c>
      <c r="K82" s="34">
        <v>79</v>
      </c>
      <c r="L82" s="44">
        <f t="shared" si="2"/>
        <v>64.685129428778282</v>
      </c>
      <c r="M82" s="44">
        <f t="shared" si="3"/>
        <v>81.96</v>
      </c>
    </row>
    <row r="83" spans="1:13" ht="15" customHeight="1">
      <c r="A83" s="45" t="s">
        <v>78</v>
      </c>
      <c r="B83" s="46">
        <v>14.63</v>
      </c>
      <c r="C83" s="45" t="s">
        <v>78</v>
      </c>
      <c r="D83" s="46">
        <v>18.225093890858183</v>
      </c>
      <c r="E83" s="45" t="s">
        <v>78</v>
      </c>
      <c r="F83" s="46">
        <v>10.52469194</v>
      </c>
      <c r="G83" s="45" t="s">
        <v>78</v>
      </c>
      <c r="H83" s="46">
        <v>11.82702218414321</v>
      </c>
      <c r="I83" s="45" t="s">
        <v>78</v>
      </c>
      <c r="J83" s="46">
        <v>13.728845480555924</v>
      </c>
      <c r="K83" s="47">
        <v>80</v>
      </c>
      <c r="L83" s="44">
        <f t="shared" si="2"/>
        <v>13.787130699111463</v>
      </c>
      <c r="M83" s="44">
        <f t="shared" si="3"/>
        <v>14.63</v>
      </c>
    </row>
    <row r="84" spans="1:13" ht="15" customHeight="1">
      <c r="A84" s="42" t="s">
        <v>79</v>
      </c>
      <c r="B84" s="43">
        <v>1304.3399999999999</v>
      </c>
      <c r="C84" s="42" t="s">
        <v>79</v>
      </c>
      <c r="D84" s="43">
        <v>95.37862763208021</v>
      </c>
      <c r="E84" s="42" t="s">
        <v>79</v>
      </c>
      <c r="F84" s="43">
        <v>16.67798483</v>
      </c>
      <c r="G84" s="42" t="s">
        <v>79</v>
      </c>
      <c r="H84" s="43">
        <v>16.960525859510263</v>
      </c>
      <c r="I84" s="42" t="s">
        <v>79</v>
      </c>
      <c r="J84" s="43">
        <v>42.265129092018533</v>
      </c>
      <c r="K84" s="34">
        <v>81</v>
      </c>
      <c r="L84" s="44">
        <f t="shared" si="2"/>
        <v>295.12445348272178</v>
      </c>
      <c r="M84" s="44">
        <f t="shared" si="3"/>
        <v>1304.3399999999999</v>
      </c>
    </row>
    <row r="85" spans="1:13" ht="15" customHeight="1">
      <c r="A85" s="45" t="s">
        <v>103</v>
      </c>
      <c r="B85" s="46">
        <v>55.21</v>
      </c>
      <c r="C85" s="45" t="s">
        <v>103</v>
      </c>
      <c r="D85" s="46">
        <v>67.283907400764406</v>
      </c>
      <c r="E85" s="45" t="s">
        <v>103</v>
      </c>
      <c r="F85" s="46">
        <v>25.32305693</v>
      </c>
      <c r="G85" s="45" t="s">
        <v>103</v>
      </c>
      <c r="H85" s="46">
        <v>29.153534302822926</v>
      </c>
      <c r="I85" s="45" t="s">
        <v>103</v>
      </c>
      <c r="J85" s="46">
        <v>616.06785573468858</v>
      </c>
      <c r="K85" s="47">
        <v>82</v>
      </c>
      <c r="L85" s="44">
        <f t="shared" si="2"/>
        <v>158.6076708736552</v>
      </c>
      <c r="M85" s="44">
        <f t="shared" si="3"/>
        <v>55.21</v>
      </c>
    </row>
    <row r="86" spans="1:13" ht="15" customHeight="1">
      <c r="A86" s="42" t="s">
        <v>80</v>
      </c>
      <c r="B86" s="43">
        <v>55.08</v>
      </c>
      <c r="C86" s="42" t="s">
        <v>80</v>
      </c>
      <c r="D86" s="43">
        <v>205.58495930693513</v>
      </c>
      <c r="E86" s="42" t="s">
        <v>80</v>
      </c>
      <c r="F86" s="43">
        <v>221.8764232</v>
      </c>
      <c r="G86" s="42" t="s">
        <v>80</v>
      </c>
      <c r="H86" s="43">
        <v>136.07036074102783</v>
      </c>
      <c r="I86" s="42" t="s">
        <v>80</v>
      </c>
      <c r="J86" s="43">
        <v>172.07460704805587</v>
      </c>
      <c r="K86" s="34">
        <v>83</v>
      </c>
      <c r="L86" s="44">
        <f t="shared" si="2"/>
        <v>158.13727005920379</v>
      </c>
      <c r="M86" s="44">
        <f t="shared" si="3"/>
        <v>55.08</v>
      </c>
    </row>
    <row r="87" spans="1:13" ht="15" customHeight="1">
      <c r="A87" s="45" t="s">
        <v>104</v>
      </c>
      <c r="B87" s="46">
        <v>276.60000000000002</v>
      </c>
      <c r="C87" s="45" t="s">
        <v>104</v>
      </c>
      <c r="D87" s="46">
        <v>209.66211879692906</v>
      </c>
      <c r="E87" s="45" t="s">
        <v>104</v>
      </c>
      <c r="F87" s="46">
        <v>505.2474957</v>
      </c>
      <c r="G87" s="45" t="s">
        <v>104</v>
      </c>
      <c r="H87" s="46">
        <v>127.64750088189905</v>
      </c>
      <c r="I87" s="45" t="s">
        <v>104</v>
      </c>
      <c r="J87" s="46">
        <v>92.634266067499979</v>
      </c>
      <c r="K87" s="47">
        <v>84</v>
      </c>
      <c r="L87" s="44">
        <f t="shared" ref="L87:L93" si="4">AVERAGE(B87,D87,F87,H87,J87)</f>
        <v>242.35827628926563</v>
      </c>
      <c r="M87" s="44">
        <f t="shared" ref="M87:M93" si="5">B87</f>
        <v>276.60000000000002</v>
      </c>
    </row>
    <row r="88" spans="1:13" ht="15" customHeight="1">
      <c r="A88" s="42" t="s">
        <v>81</v>
      </c>
      <c r="B88" s="43">
        <v>18.760000000000002</v>
      </c>
      <c r="C88" s="42" t="s">
        <v>81</v>
      </c>
      <c r="D88" s="43">
        <v>28.910200351206893</v>
      </c>
      <c r="E88" s="42" t="s">
        <v>81</v>
      </c>
      <c r="F88" s="43">
        <v>66.290890020000006</v>
      </c>
      <c r="G88" s="42" t="s">
        <v>81</v>
      </c>
      <c r="H88" s="43">
        <v>19.727987355001265</v>
      </c>
      <c r="I88" s="42" t="s">
        <v>81</v>
      </c>
      <c r="J88" s="43">
        <v>37.124327888960472</v>
      </c>
      <c r="K88" s="34">
        <v>85</v>
      </c>
      <c r="L88" s="44">
        <f t="shared" si="4"/>
        <v>34.162681123033721</v>
      </c>
      <c r="M88" s="44">
        <f t="shared" si="5"/>
        <v>18.760000000000002</v>
      </c>
    </row>
    <row r="89" spans="1:13" ht="15" customHeight="1">
      <c r="A89" s="45" t="s">
        <v>82</v>
      </c>
      <c r="B89" s="46">
        <v>88.79</v>
      </c>
      <c r="C89" s="45" t="s">
        <v>82</v>
      </c>
      <c r="D89" s="46">
        <v>64.315396620252542</v>
      </c>
      <c r="E89" s="45" t="s">
        <v>82</v>
      </c>
      <c r="F89" s="46">
        <v>22.061920149999999</v>
      </c>
      <c r="G89" s="45" t="s">
        <v>82</v>
      </c>
      <c r="H89" s="46">
        <v>59.530045807553357</v>
      </c>
      <c r="I89" s="45" t="s">
        <v>82</v>
      </c>
      <c r="J89" s="46">
        <v>131.78459076280285</v>
      </c>
      <c r="K89" s="47">
        <v>86</v>
      </c>
      <c r="L89" s="44">
        <f t="shared" si="4"/>
        <v>73.296390668121745</v>
      </c>
      <c r="M89" s="44">
        <f t="shared" si="5"/>
        <v>88.79</v>
      </c>
    </row>
    <row r="90" spans="1:13" ht="15" customHeight="1">
      <c r="A90" s="42" t="s">
        <v>83</v>
      </c>
      <c r="B90" s="43">
        <v>121</v>
      </c>
      <c r="C90" s="42" t="s">
        <v>83</v>
      </c>
      <c r="D90" s="43">
        <v>114.62371634030485</v>
      </c>
      <c r="E90" s="42" t="s">
        <v>83</v>
      </c>
      <c r="F90" s="43">
        <v>50.225491679999998</v>
      </c>
      <c r="G90" s="42" t="s">
        <v>83</v>
      </c>
      <c r="H90" s="43">
        <v>129.02340179897536</v>
      </c>
      <c r="I90" s="42" t="s">
        <v>83</v>
      </c>
      <c r="J90" s="43">
        <v>119.10961500167637</v>
      </c>
      <c r="K90" s="34">
        <v>87</v>
      </c>
      <c r="L90" s="44">
        <f t="shared" si="4"/>
        <v>106.79644496419132</v>
      </c>
      <c r="M90" s="44">
        <f t="shared" si="5"/>
        <v>121</v>
      </c>
    </row>
    <row r="91" spans="1:13" ht="15" customHeight="1">
      <c r="A91" s="45" t="s">
        <v>84</v>
      </c>
      <c r="B91" s="46">
        <v>42.83</v>
      </c>
      <c r="C91" s="45" t="s">
        <v>84</v>
      </c>
      <c r="D91" s="46">
        <v>61.282868473982631</v>
      </c>
      <c r="E91" s="45" t="s">
        <v>84</v>
      </c>
      <c r="F91" s="46">
        <v>320.91161870000002</v>
      </c>
      <c r="G91" s="45" t="s">
        <v>84</v>
      </c>
      <c r="H91" s="46">
        <v>123.72979112541223</v>
      </c>
      <c r="I91" s="45" t="s">
        <v>84</v>
      </c>
      <c r="J91" s="46">
        <v>35.490855306571618</v>
      </c>
      <c r="K91" s="47">
        <v>88</v>
      </c>
      <c r="L91" s="44">
        <f t="shared" si="4"/>
        <v>116.84902672119328</v>
      </c>
      <c r="M91" s="44">
        <f t="shared" si="5"/>
        <v>42.83</v>
      </c>
    </row>
    <row r="92" spans="1:13" ht="15" customHeight="1">
      <c r="A92" s="42" t="s">
        <v>85</v>
      </c>
      <c r="B92" s="43">
        <v>15.49</v>
      </c>
      <c r="C92" s="42" t="s">
        <v>85</v>
      </c>
      <c r="D92" s="43">
        <v>29.520319645275134</v>
      </c>
      <c r="E92" s="42" t="s">
        <v>85</v>
      </c>
      <c r="F92" s="43">
        <v>20.054370380000002</v>
      </c>
      <c r="G92" s="42" t="s">
        <v>85</v>
      </c>
      <c r="H92" s="43">
        <v>34.966047487969988</v>
      </c>
      <c r="I92" s="42" t="s">
        <v>85</v>
      </c>
      <c r="J92" s="43">
        <v>22.256845985797725</v>
      </c>
      <c r="K92" s="34">
        <v>89</v>
      </c>
      <c r="L92" s="44">
        <f t="shared" si="4"/>
        <v>24.457516699808568</v>
      </c>
      <c r="M92" s="44">
        <f t="shared" si="5"/>
        <v>15.49</v>
      </c>
    </row>
    <row r="93" spans="1:13" ht="15" customHeight="1">
      <c r="A93" s="45" t="s">
        <v>86</v>
      </c>
      <c r="B93" s="46">
        <v>22.97</v>
      </c>
      <c r="C93" s="45" t="s">
        <v>86</v>
      </c>
      <c r="D93" s="46">
        <v>82.372086132749672</v>
      </c>
      <c r="E93" s="45" t="s">
        <v>86</v>
      </c>
      <c r="F93" s="46">
        <v>37.838630100000003</v>
      </c>
      <c r="G93" s="45" t="s">
        <v>86</v>
      </c>
      <c r="H93" s="46">
        <v>22.337789634300414</v>
      </c>
      <c r="I93" s="45" t="s">
        <v>86</v>
      </c>
      <c r="J93" s="46">
        <v>26.898917973369432</v>
      </c>
      <c r="K93" s="47">
        <v>90</v>
      </c>
      <c r="L93" s="44">
        <f t="shared" si="4"/>
        <v>38.483484768083898</v>
      </c>
      <c r="M93" s="44">
        <f t="shared" si="5"/>
        <v>22.97</v>
      </c>
    </row>
    <row r="94" spans="1:13" ht="15" customHeight="1">
      <c r="A94" s="42" t="s">
        <v>87</v>
      </c>
      <c r="B94" s="43">
        <v>60.88</v>
      </c>
      <c r="C94" s="42" t="s">
        <v>87</v>
      </c>
      <c r="D94" s="43">
        <v>27.215161386619144</v>
      </c>
      <c r="E94" s="42" t="s">
        <v>87</v>
      </c>
      <c r="F94" s="43">
        <v>18.662914659999998</v>
      </c>
      <c r="G94" s="42" t="s">
        <v>87</v>
      </c>
      <c r="H94" s="43">
        <v>14.725501573741314</v>
      </c>
      <c r="I94" s="42" t="s">
        <v>87</v>
      </c>
      <c r="J94" s="43">
        <v>29.887897324934993</v>
      </c>
      <c r="K94" s="34">
        <v>91</v>
      </c>
      <c r="L94" s="44">
        <f t="shared" ref="L94:L97" si="6">AVERAGE(B94,D94,F94,H94,J94)</f>
        <v>30.274294989059086</v>
      </c>
      <c r="M94" s="44">
        <f t="shared" ref="M94:M97" si="7">B94</f>
        <v>60.88</v>
      </c>
    </row>
    <row r="95" spans="1:13" ht="15" customHeight="1">
      <c r="A95" s="45" t="s">
        <v>88</v>
      </c>
      <c r="B95" s="46">
        <v>11.74</v>
      </c>
      <c r="C95" s="45" t="s">
        <v>88</v>
      </c>
      <c r="D95" s="46">
        <v>29.954927163460138</v>
      </c>
      <c r="E95" s="45" t="s">
        <v>88</v>
      </c>
      <c r="F95" s="46">
        <v>43.036136370000001</v>
      </c>
      <c r="G95" s="45" t="s">
        <v>88</v>
      </c>
      <c r="H95" s="46">
        <v>15.461196001464311</v>
      </c>
      <c r="I95" s="45" t="s">
        <v>88</v>
      </c>
      <c r="J95" s="46">
        <v>51.684041662625695</v>
      </c>
      <c r="K95" s="47">
        <v>92</v>
      </c>
      <c r="L95" s="44">
        <f t="shared" si="6"/>
        <v>30.375260239510034</v>
      </c>
      <c r="M95" s="44">
        <f t="shared" si="7"/>
        <v>11.74</v>
      </c>
    </row>
    <row r="96" spans="1:13" ht="15" customHeight="1">
      <c r="A96" s="42" t="s">
        <v>89</v>
      </c>
      <c r="B96" s="43">
        <v>28.43</v>
      </c>
      <c r="C96" s="42" t="s">
        <v>89</v>
      </c>
      <c r="D96" s="43">
        <v>27.536896945633309</v>
      </c>
      <c r="E96" s="42" t="s">
        <v>89</v>
      </c>
      <c r="F96" s="43">
        <v>21.124765679999999</v>
      </c>
      <c r="G96" s="42" t="s">
        <v>89</v>
      </c>
      <c r="H96" s="43">
        <v>19.297924989751685</v>
      </c>
      <c r="I96" s="42" t="s">
        <v>89</v>
      </c>
      <c r="J96" s="43">
        <v>24.122570210556471</v>
      </c>
      <c r="K96" s="34">
        <v>93</v>
      </c>
      <c r="L96" s="44">
        <f t="shared" si="6"/>
        <v>24.10243156518829</v>
      </c>
      <c r="M96" s="44">
        <f t="shared" si="7"/>
        <v>28.43</v>
      </c>
    </row>
    <row r="97" spans="1:13" ht="15" customHeight="1">
      <c r="A97" s="45" t="s">
        <v>90</v>
      </c>
      <c r="B97" s="46">
        <v>76.69</v>
      </c>
      <c r="C97" s="45" t="s">
        <v>90</v>
      </c>
      <c r="D97" s="46">
        <v>141.22452495564929</v>
      </c>
      <c r="E97" s="45" t="s">
        <v>90</v>
      </c>
      <c r="F97" s="46">
        <v>27.46840199</v>
      </c>
      <c r="G97" s="45" t="s">
        <v>90</v>
      </c>
      <c r="H97" s="46">
        <v>20.302740225329106</v>
      </c>
      <c r="I97" s="45" t="s">
        <v>90</v>
      </c>
      <c r="J97" s="46">
        <v>22.423559695905759</v>
      </c>
      <c r="K97" s="47">
        <v>94</v>
      </c>
      <c r="L97" s="44">
        <f t="shared" si="6"/>
        <v>57.621845373376821</v>
      </c>
      <c r="M97" s="44">
        <f t="shared" si="7"/>
        <v>76.69</v>
      </c>
    </row>
    <row r="98" spans="1:13" ht="15" customHeight="1">
      <c r="A98" s="48">
        <v>16</v>
      </c>
    </row>
  </sheetData>
  <sheetProtection password="8805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showRowColHeaders="0" tabSelected="1" workbookViewId="0">
      <selection activeCell="A26" sqref="A26"/>
    </sheetView>
  </sheetViews>
  <sheetFormatPr defaultColWidth="0" defaultRowHeight="15" zeroHeight="1"/>
  <cols>
    <col min="1" max="11" width="9.140625" customWidth="1"/>
    <col min="12" max="12" width="9.5703125" customWidth="1"/>
    <col min="13" max="16384" width="9.140625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</sheetData>
  <sheetProtection password="8805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2"/>
  <sheetViews>
    <sheetView showGridLines="0" showRowColHeaders="0" workbookViewId="0">
      <selection activeCell="F4" sqref="F4"/>
    </sheetView>
  </sheetViews>
  <sheetFormatPr defaultColWidth="0" defaultRowHeight="14.25" zeroHeight="1"/>
  <cols>
    <col min="1" max="1" width="4" style="9" customWidth="1"/>
    <col min="2" max="2" width="9" style="9" customWidth="1"/>
    <col min="3" max="3" width="24.85546875" style="9" customWidth="1"/>
    <col min="4" max="4" width="13.42578125" style="9" customWidth="1"/>
    <col min="5" max="5" width="12.42578125" style="9" customWidth="1"/>
    <col min="6" max="6" width="14.42578125" style="9" customWidth="1"/>
    <col min="7" max="7" width="9.5703125" style="9" customWidth="1"/>
    <col min="8" max="16" width="9" style="9" customWidth="1"/>
    <col min="17" max="17" width="1.28515625" style="9" customWidth="1"/>
    <col min="18" max="39" width="9" style="9" customWidth="1"/>
    <col min="40" max="16384" width="9" style="9" hidden="1"/>
  </cols>
  <sheetData>
    <row r="1" spans="1:39" s="6" customFormat="1" ht="15.75">
      <c r="A1" s="2" t="s">
        <v>105</v>
      </c>
      <c r="B1" s="2"/>
      <c r="C1" s="2"/>
      <c r="D1" s="2"/>
      <c r="E1" s="2"/>
      <c r="F1" s="2"/>
      <c r="G1" s="2"/>
      <c r="H1" s="2"/>
      <c r="I1" s="4" t="s">
        <v>106</v>
      </c>
      <c r="J1" s="2"/>
      <c r="K1" s="2"/>
      <c r="L1" s="4" t="s">
        <v>107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>
      <c r="A2" s="3"/>
      <c r="B2" s="3"/>
      <c r="C2" s="3"/>
      <c r="D2" s="3"/>
      <c r="E2" s="3"/>
      <c r="F2" s="3"/>
      <c r="G2" s="3"/>
      <c r="H2" s="3"/>
      <c r="I2" s="7"/>
      <c r="J2" s="3"/>
      <c r="K2" s="3"/>
      <c r="L2" s="7"/>
      <c r="M2" s="3"/>
      <c r="N2" s="3"/>
      <c r="O2" s="3"/>
      <c r="P2" s="3"/>
      <c r="Q2" s="3"/>
    </row>
    <row r="3" spans="1:39" s="8" customFormat="1" ht="15.75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7"/>
      <c r="M3" s="3"/>
      <c r="N3" s="3"/>
      <c r="O3" s="3"/>
      <c r="P3" s="3"/>
      <c r="Q3" s="3"/>
    </row>
    <row r="4" spans="1:39" s="8" customFormat="1" ht="15.75">
      <c r="A4" s="3"/>
      <c r="B4" s="3"/>
      <c r="C4" s="3"/>
      <c r="D4" s="3"/>
      <c r="E4" s="3"/>
      <c r="F4" s="3"/>
      <c r="G4" s="49"/>
      <c r="H4" s="3"/>
      <c r="I4" s="7"/>
      <c r="J4" s="3"/>
      <c r="K4" s="3"/>
      <c r="L4" s="7"/>
      <c r="M4" s="3"/>
      <c r="N4" s="3"/>
      <c r="O4" s="3"/>
      <c r="P4" s="3"/>
      <c r="Q4" s="3"/>
    </row>
    <row r="5" spans="1:39" s="8" customFormat="1" ht="15.75">
      <c r="A5" s="3"/>
      <c r="B5" s="3"/>
      <c r="C5" s="3"/>
      <c r="D5" s="3"/>
      <c r="E5" s="3"/>
      <c r="F5" s="3"/>
      <c r="G5" s="49"/>
      <c r="H5" s="3"/>
      <c r="I5" s="7"/>
      <c r="J5" s="3"/>
      <c r="K5" s="3"/>
      <c r="L5" s="7"/>
      <c r="M5" s="3"/>
      <c r="N5" s="3"/>
      <c r="O5" s="3"/>
      <c r="P5" s="3"/>
      <c r="Q5" s="3"/>
    </row>
    <row r="6" spans="1:39" s="8" customFormat="1" ht="15.75">
      <c r="A6" s="3"/>
      <c r="B6" s="3"/>
      <c r="C6" s="3"/>
      <c r="D6" s="3"/>
      <c r="E6" s="3"/>
      <c r="F6" s="3"/>
      <c r="G6" s="49"/>
      <c r="H6" s="3"/>
      <c r="I6" s="7"/>
      <c r="J6" s="3"/>
      <c r="K6" s="3"/>
      <c r="L6" s="7"/>
      <c r="M6" s="3"/>
      <c r="N6" s="3"/>
      <c r="O6" s="3"/>
      <c r="P6" s="3"/>
      <c r="Q6" s="3"/>
    </row>
    <row r="7" spans="1:39"/>
    <row r="8" spans="1:39" ht="27.75">
      <c r="C8" s="5"/>
      <c r="D8" s="5"/>
      <c r="E8" s="50" t="s">
        <v>109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39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39" ht="15" thickBot="1"/>
    <row r="11" spans="1:39">
      <c r="A11" s="10"/>
      <c r="B11" s="11"/>
      <c r="C11" s="12"/>
      <c r="D11" s="12"/>
      <c r="E11" s="12"/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39">
      <c r="A12" s="10"/>
      <c r="B12" s="15"/>
      <c r="C12" s="16"/>
      <c r="D12" s="16"/>
      <c r="E12" s="16"/>
      <c r="F12" s="16"/>
      <c r="G12" s="1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39">
      <c r="A13" s="10"/>
      <c r="B13" s="15" t="s">
        <v>92</v>
      </c>
      <c r="C13" s="18"/>
      <c r="D13" s="18"/>
      <c r="E13" s="16"/>
      <c r="F13" s="16"/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39">
      <c r="A14" s="10"/>
      <c r="B14" s="15"/>
      <c r="C14" s="16"/>
      <c r="D14" s="16"/>
      <c r="E14" s="16"/>
      <c r="F14" s="16"/>
      <c r="G14" s="17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39">
      <c r="A15" s="10"/>
      <c r="B15" s="15"/>
      <c r="C15" s="16"/>
      <c r="D15" s="16"/>
      <c r="E15" s="16"/>
      <c r="F15" s="16"/>
      <c r="G15" s="1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39" ht="15" thickBot="1">
      <c r="A16" s="10"/>
      <c r="B16" s="15"/>
      <c r="C16" s="16"/>
      <c r="D16" s="19" t="s">
        <v>2</v>
      </c>
      <c r="E16" s="19"/>
      <c r="F16" s="19" t="s">
        <v>101</v>
      </c>
      <c r="G16" s="1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39" ht="15" thickBot="1">
      <c r="A17" s="10"/>
      <c r="B17" s="15" t="s">
        <v>91</v>
      </c>
      <c r="C17" s="16"/>
      <c r="D17" s="20">
        <f>VLOOKUP(Decision,mvni!$K$4:$M$93,3)</f>
        <v>17.43</v>
      </c>
      <c r="E17" s="16"/>
      <c r="F17" s="20">
        <f>VLOOKUP(Decision,mvni!$K$4:$M$93,2)</f>
        <v>21.016830745279957</v>
      </c>
      <c r="G17" s="17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39" ht="15" thickBot="1">
      <c r="A18" s="10"/>
      <c r="B18" s="15"/>
      <c r="C18" s="16"/>
      <c r="D18" s="16"/>
      <c r="E18" s="16"/>
      <c r="F18" s="16"/>
      <c r="G18" s="17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39" ht="15" thickBot="1">
      <c r="A19" s="10"/>
      <c r="B19" s="15" t="s">
        <v>110</v>
      </c>
      <c r="C19" s="16"/>
      <c r="D19" s="16"/>
      <c r="E19" s="16"/>
      <c r="F19" s="21">
        <v>3930</v>
      </c>
      <c r="G19" s="1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39" ht="15" thickBot="1">
      <c r="A20" s="10"/>
      <c r="B20" s="15"/>
      <c r="C20" s="16"/>
      <c r="D20" s="16"/>
      <c r="E20" s="16"/>
      <c r="F20" s="16"/>
      <c r="G20" s="17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39" ht="15" thickBot="1">
      <c r="A21" s="10"/>
      <c r="B21" s="15" t="s">
        <v>97</v>
      </c>
      <c r="C21" s="16"/>
      <c r="D21" s="16"/>
      <c r="E21" s="16"/>
      <c r="F21" s="22">
        <v>3</v>
      </c>
      <c r="G21" s="17" t="s">
        <v>98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39" ht="15" thickBot="1">
      <c r="A22" s="10"/>
      <c r="B22" s="15"/>
      <c r="C22" s="16"/>
      <c r="D22" s="16"/>
      <c r="E22" s="16"/>
      <c r="F22" s="19"/>
      <c r="G22" s="17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ht="15" thickBot="1">
      <c r="A23" s="10"/>
      <c r="B23" s="15" t="s">
        <v>99</v>
      </c>
      <c r="C23" s="16"/>
      <c r="D23" s="16"/>
      <c r="E23" s="16"/>
      <c r="F23" s="22">
        <v>70</v>
      </c>
      <c r="G23" s="23" t="s">
        <v>95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ht="15" thickBot="1">
      <c r="A24" s="10"/>
      <c r="B24" s="15"/>
      <c r="C24" s="16"/>
      <c r="D24" s="16"/>
      <c r="E24" s="16"/>
      <c r="F24" s="16"/>
      <c r="G24" s="1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15" thickBot="1">
      <c r="A25" s="10"/>
      <c r="B25" s="15" t="s">
        <v>111</v>
      </c>
      <c r="C25" s="16"/>
      <c r="D25" s="16"/>
      <c r="E25" s="16"/>
      <c r="F25" s="24">
        <f>$F$19/(1+$F$23/100)^$F$21</f>
        <v>799.91858335029519</v>
      </c>
      <c r="G25" s="1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ht="15" thickBot="1">
      <c r="A26" s="10"/>
      <c r="B26" s="15"/>
      <c r="C26" s="16"/>
      <c r="D26" s="16"/>
      <c r="E26" s="16"/>
      <c r="F26" s="16"/>
      <c r="G26" s="1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ht="16.5" thickBot="1">
      <c r="A27" s="10"/>
      <c r="B27" s="27" t="s">
        <v>93</v>
      </c>
      <c r="C27" s="16"/>
      <c r="D27" s="24">
        <f>MAX($D$17*$F$25,0)</f>
        <v>13942.580907795646</v>
      </c>
      <c r="E27" s="28" t="s">
        <v>100</v>
      </c>
      <c r="F27" s="24">
        <f>MAX($F$17*$F$25,0)</f>
        <v>16811.753476277274</v>
      </c>
      <c r="G27" s="29" t="s">
        <v>100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>
      <c r="A28" s="10"/>
      <c r="B28" s="15"/>
      <c r="C28" s="16"/>
      <c r="D28" s="16"/>
      <c r="E28" s="16"/>
      <c r="F28" s="16"/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ht="15">
      <c r="A29" s="10"/>
      <c r="B29" s="15"/>
      <c r="C29" s="16"/>
      <c r="D29" s="16"/>
      <c r="E29" s="25"/>
      <c r="F29" s="25"/>
      <c r="G29" s="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>
      <c r="A30" s="10"/>
      <c r="B30" s="15"/>
      <c r="C30" s="16"/>
      <c r="D30" s="16"/>
      <c r="E30" s="16"/>
      <c r="F30" s="16"/>
      <c r="G30" s="1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>
      <c r="A31" s="10"/>
      <c r="B31" s="15"/>
      <c r="C31" s="16"/>
      <c r="D31" s="16"/>
      <c r="E31" s="16"/>
      <c r="F31" s="16"/>
      <c r="G31" s="1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ht="15" thickBot="1">
      <c r="A32" s="10"/>
      <c r="B32" s="15"/>
      <c r="C32" s="16"/>
      <c r="D32" s="16"/>
      <c r="E32" s="16"/>
      <c r="F32" s="16"/>
      <c r="G32" s="1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39" ht="16.5" thickBot="1">
      <c r="A33" s="10"/>
      <c r="B33" s="27" t="s">
        <v>93</v>
      </c>
      <c r="C33" s="16"/>
      <c r="D33" s="24">
        <f>$D$27</f>
        <v>13942.580907795646</v>
      </c>
      <c r="E33" s="28" t="s">
        <v>100</v>
      </c>
      <c r="F33" s="24">
        <f>$F$27</f>
        <v>16811.753476277274</v>
      </c>
      <c r="G33" s="29" t="s">
        <v>100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1:39" ht="15" thickBot="1">
      <c r="A34" s="10"/>
      <c r="B34" s="15"/>
      <c r="C34" s="16"/>
      <c r="D34" s="16"/>
      <c r="E34" s="16"/>
      <c r="F34" s="16"/>
      <c r="G34" s="1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ht="15" thickBot="1">
      <c r="A35" s="10"/>
      <c r="B35" s="15" t="s">
        <v>94</v>
      </c>
      <c r="C35" s="16"/>
      <c r="D35" s="16"/>
      <c r="E35" s="16"/>
      <c r="F35" s="22">
        <v>20</v>
      </c>
      <c r="G35" s="23" t="s">
        <v>95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5" thickBot="1">
      <c r="A36" s="10"/>
      <c r="B36" s="15"/>
      <c r="C36" s="16"/>
      <c r="D36" s="16"/>
      <c r="E36" s="16"/>
      <c r="F36" s="16"/>
      <c r="G36" s="17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</row>
    <row r="37" spans="1:39" ht="16.5" thickBot="1">
      <c r="A37" s="10"/>
      <c r="B37" s="27" t="s">
        <v>96</v>
      </c>
      <c r="C37" s="16"/>
      <c r="D37" s="24">
        <f>MAX($D$33*(1-$F$35/100),0)</f>
        <v>11154.064726236516</v>
      </c>
      <c r="E37" s="28" t="s">
        <v>100</v>
      </c>
      <c r="F37" s="24">
        <f>MAX($F$33*(1-$F$35/100),0)</f>
        <v>13449.402781021819</v>
      </c>
      <c r="G37" s="29" t="s">
        <v>100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</row>
    <row r="38" spans="1:39" ht="15" thickBot="1">
      <c r="A38" s="10"/>
      <c r="B38" s="15"/>
      <c r="C38" s="16"/>
      <c r="D38" s="16"/>
      <c r="E38" s="16"/>
      <c r="F38" s="16"/>
      <c r="G38" s="1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</row>
    <row r="39" spans="1:39" ht="16.5" thickBot="1">
      <c r="A39" s="10"/>
      <c r="B39" s="30" t="s">
        <v>108</v>
      </c>
      <c r="C39" s="16"/>
      <c r="D39" s="16"/>
      <c r="E39" s="24">
        <f>AVERAGE($D$37,$F$37)</f>
        <v>12301.733753629167</v>
      </c>
      <c r="F39" s="28" t="s">
        <v>100</v>
      </c>
      <c r="G39" s="17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</row>
    <row r="40" spans="1:39" ht="15" thickBot="1">
      <c r="A40" s="10"/>
      <c r="B40" s="31"/>
      <c r="C40" s="32"/>
      <c r="D40" s="32"/>
      <c r="E40" s="32"/>
      <c r="F40" s="32"/>
      <c r="G40" s="33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</row>
    <row r="41" spans="1:39">
      <c r="A41" s="1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</row>
    <row r="44" spans="1:39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</row>
    <row r="45" spans="1:39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39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39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ht="10.5" customHeight="1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ht="6" customHeight="1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/>
    <row r="52" spans="1:39" s="6" customFormat="1" ht="15.75">
      <c r="A52" s="2" t="s">
        <v>105</v>
      </c>
      <c r="B52" s="2"/>
      <c r="C52" s="2"/>
      <c r="D52" s="2"/>
      <c r="E52" s="2"/>
      <c r="F52" s="2"/>
      <c r="G52" s="2"/>
      <c r="H52" s="2"/>
      <c r="I52" s="4" t="s">
        <v>106</v>
      </c>
      <c r="J52" s="2"/>
      <c r="K52" s="2"/>
      <c r="L52" s="4" t="s">
        <v>107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idden="1"/>
    <row r="54" spans="1:39" hidden="1"/>
    <row r="55" spans="1:39" hidden="1"/>
    <row r="56" spans="1:39" hidden="1"/>
    <row r="57" spans="1:39" hidden="1"/>
    <row r="58" spans="1:39" hidden="1"/>
    <row r="59" spans="1:39" hidden="1"/>
    <row r="60" spans="1:39" hidden="1"/>
    <row r="61" spans="1:39" hidden="1"/>
    <row r="62" spans="1:39" hidden="1"/>
    <row r="63" spans="1:39" hidden="1"/>
    <row r="64" spans="1:39" hidden="1"/>
    <row r="65" hidden="1"/>
    <row r="66" hidden="1"/>
    <row r="67" hidden="1"/>
    <row r="68" hidden="1"/>
    <row r="69" hidden="1"/>
    <row r="70" hidden="1"/>
    <row r="71" hidden="1"/>
    <row r="72" hidden="1"/>
  </sheetData>
  <sheetProtection password="8805" sheet="1" objects="1" scenarios="1"/>
  <mergeCells count="1">
    <mergeCell ref="E8:Q8"/>
  </mergeCells>
  <hyperlinks>
    <hyperlink ref="I1" r:id="rId1"/>
    <hyperlink ref="L1" r:id="rId2"/>
    <hyperlink ref="I52" r:id="rId3"/>
    <hyperlink ref="L52" r:id="rId4"/>
  </hyperlinks>
  <pageMargins left="0.7" right="0.7" top="0.75" bottom="0.75" header="0.3" footer="0.3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7" name="Drop Down 2">
              <controlPr defaultSize="0" autoLine="0" autoPict="0">
                <anchor moveWithCells="1" sizeWithCells="1">
                  <from>
                    <xdr:col>2</xdr:col>
                    <xdr:colOff>0</xdr:colOff>
                    <xdr:row>11</xdr:row>
                    <xdr:rowOff>85725</xdr:rowOff>
                  </from>
                  <to>
                    <xdr:col>4</xdr:col>
                    <xdr:colOff>504825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mvni</vt:lpstr>
      <vt:lpstr>Disclaimer</vt:lpstr>
      <vt:lpstr>Calculation</vt:lpstr>
      <vt:lpstr>Decision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roi polanitzer</cp:lastModifiedBy>
  <dcterms:created xsi:type="dcterms:W3CDTF">2017-12-03T17:44:46Z</dcterms:created>
  <dcterms:modified xsi:type="dcterms:W3CDTF">2019-03-09T23:07:58Z</dcterms:modified>
</cp:coreProperties>
</file>