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רועי\Desktop\"/>
    </mc:Choice>
  </mc:AlternateContent>
  <xr:revisionPtr revIDLastSave="0" documentId="13_ncr:1_{5927B3AC-BE20-4E78-89ED-505457DD3E7E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evebitda" sheetId="1" state="hidden" r:id="rId1"/>
    <sheet name="Disclaimer" sheetId="3" r:id="rId2"/>
    <sheet name="Calculation" sheetId="2" r:id="rId3"/>
  </sheets>
  <definedNames>
    <definedName name="Decision">evebitda!$A$92</definedName>
  </definedNames>
  <calcPr calcId="191029"/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M4" i="1" l="1"/>
  <c r="D17" i="2" s="1"/>
  <c r="L4" i="1"/>
  <c r="F17" i="2" l="1"/>
  <c r="F25" i="2"/>
  <c r="D27" i="2" l="1"/>
  <c r="D33" i="2" s="1"/>
  <c r="D37" i="2" s="1"/>
  <c r="F27" i="2"/>
  <c r="F33" i="2" s="1"/>
  <c r="F37" i="2" s="1"/>
  <c r="E39" i="2" l="1"/>
</calcChain>
</file>

<file path=xl/sharedStrings.xml><?xml version="1.0" encoding="utf-8"?>
<sst xmlns="http://schemas.openxmlformats.org/spreadsheetml/2006/main" count="493" uniqueCount="118">
  <si>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</si>
  <si>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</si>
  <si>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</si>
  <si>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</si>
  <si>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</si>
  <si>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</si>
  <si>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</si>
  <si>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</si>
  <si>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</si>
  <si>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</si>
  <si>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</si>
  <si>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</si>
  <si>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</si>
  <si>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</si>
  <si>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</si>
  <si>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</si>
  <si>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</si>
  <si>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</si>
  <si>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</si>
  <si>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</si>
  <si>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</si>
  <si>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</si>
  <si>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</si>
  <si>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</si>
  <si>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</si>
  <si>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</si>
  <si>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</si>
  <si>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</si>
  <si>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</si>
  <si>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</si>
  <si>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</si>
  <si>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</si>
  <si>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</si>
  <si>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</si>
  <si>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</si>
  <si>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</si>
  <si>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</si>
  <si>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</si>
  <si>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</si>
  <si>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</si>
  <si>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</si>
  <si>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</si>
  <si>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</si>
  <si>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</si>
  <si>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</si>
  <si>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</si>
  <si>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</si>
  <si>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</si>
  <si>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</si>
  <si>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</si>
  <si>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</si>
  <si>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</si>
  <si>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</si>
  <si>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</si>
  <si>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</si>
  <si>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</si>
  <si>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</si>
  <si>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</si>
  <si>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</si>
  <si>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</si>
  <si>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</si>
  <si>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</si>
  <si>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</si>
  <si>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</si>
  <si>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</si>
  <si>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</si>
  <si>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</si>
  <si>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</si>
  <si>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</si>
  <si>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</si>
  <si>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</si>
  <si>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</si>
  <si>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</si>
  <si>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</si>
  <si>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</si>
  <si>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</si>
  <si>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</si>
  <si>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</si>
  <si>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</si>
  <si>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</si>
  <si>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</si>
  <si>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</si>
  <si>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</si>
  <si>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</si>
  <si>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</si>
  <si>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</si>
  <si>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</si>
  <si>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</si>
  <si>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</si>
  <si>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</si>
  <si>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</si>
  <si>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Multiples:</t>
  </si>
  <si>
    <t>Industry:</t>
  </si>
  <si>
    <t>Enterprise Value ($M):</t>
  </si>
  <si>
    <t>Minus Financial Debt:</t>
  </si>
  <si>
    <t>Cash &amp; Equivalents:</t>
  </si>
  <si>
    <t>Equity Value ($M):</t>
  </si>
  <si>
    <t>Discount for Lack of Marketability</t>
  </si>
  <si>
    <t>%</t>
  </si>
  <si>
    <t>)</t>
  </si>
  <si>
    <t>(</t>
  </si>
  <si>
    <t>Equity Value After Discount ($M):</t>
  </si>
  <si>
    <t>Calculation Period:</t>
  </si>
  <si>
    <t>(in years)</t>
  </si>
  <si>
    <t>Discount Rate:</t>
  </si>
  <si>
    <t>($M)</t>
  </si>
  <si>
    <t>5-years Average</t>
  </si>
  <si>
    <t>Green &amp; Renewable Energy</t>
  </si>
  <si>
    <t>Software (Entertainment)</t>
  </si>
  <si>
    <t>Software (System &amp; Application)</t>
  </si>
  <si>
    <t>WWW.IAVFA.COM</t>
  </si>
  <si>
    <t>IAVFA1020@GMAIL.COM</t>
  </si>
  <si>
    <t>Single Equity Value ($M):</t>
  </si>
  <si>
    <t>Equity Valuation Using EV/EBITDA Multiples</t>
  </si>
  <si>
    <t>EV/EBITDA</t>
  </si>
  <si>
    <t>Future EBITDA ($M):</t>
  </si>
  <si>
    <t>Current EBITDA ($M):</t>
  </si>
  <si>
    <t>© 2015–2019 by Israel Association of Valuators and Financial Actuaries® (IAVFA®)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</si>
</sst>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left"/>
    </xf>
    <xf numFmtId="165" fontId="15" fillId="5" borderId="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</xf>
    <xf numFmtId="0" fontId="16" fillId="4" borderId="8" xfId="0" applyFont="1" applyFill="1" applyBorder="1" applyProtection="1"/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2" fillId="0" borderId="0" xfId="0" applyFont="1" applyFill="1" applyAlignment="1" applyProtection="1">
      <alignment horizontal="left"/>
    </xf>
  </cellXfs>
  <cellStyles count="9">
    <cellStyle name="Hyperlink" xfId="1" builtinId="8"/>
    <cellStyle name="Hyperlink 2" xfId="8" xr:uid="{D33AC481-F9D7-4722-87A2-0C8026759A3B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 2" xfId="6" xr:uid="{00000000-0005-0000-0000-000005000000}"/>
    <cellStyle name="Percent 3" xfId="7" xr:uid="{00000000-0005-0000-0000-000006000000}"/>
    <cellStyle name="Percent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0" dropStyle="combo" dx="16" fmlaLink="evebitda!$A$92" fmlaRange="evebitda!$A$4:$A$9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88900</xdr:rowOff>
        </xdr:from>
        <xdr:to>
          <xdr:col>4</xdr:col>
          <xdr:colOff>508000</xdr:colOff>
          <xdr:row>13</xdr:row>
          <xdr:rowOff>50800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9525</xdr:colOff>
      <xdr:row>9</xdr:row>
      <xdr:rowOff>190499</xdr:rowOff>
    </xdr:from>
    <xdr:to>
      <xdr:col>29</xdr:col>
      <xdr:colOff>57150</xdr:colOff>
      <xdr:row>23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105024"/>
          <a:ext cx="6648450" cy="2571751"/>
        </a:xfrm>
        <a:prstGeom prst="rect">
          <a:avLst/>
        </a:prstGeom>
        <a:noFill/>
        <a:ln w="254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166958</xdr:rowOff>
    </xdr:from>
    <xdr:to>
      <xdr:col>38</xdr:col>
      <xdr:colOff>518219</xdr:colOff>
      <xdr:row>48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81483"/>
          <a:ext cx="5785544" cy="7310167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10</xdr:row>
      <xdr:rowOff>9525</xdr:rowOff>
    </xdr:from>
    <xdr:to>
      <xdr:col>17</xdr:col>
      <xdr:colOff>533400</xdr:colOff>
      <xdr:row>23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14550"/>
          <a:ext cx="5962650" cy="25527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24</xdr:row>
      <xdr:rowOff>85725</xdr:rowOff>
    </xdr:from>
    <xdr:to>
      <xdr:col>17</xdr:col>
      <xdr:colOff>533400</xdr:colOff>
      <xdr:row>48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810125"/>
          <a:ext cx="5953125" cy="4562475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opLeftCell="XFD1" workbookViewId="0">
      <selection sqref="A1:XFD1048576"/>
    </sheetView>
  </sheetViews>
  <sheetFormatPr defaultColWidth="0" defaultRowHeight="15" customHeight="1" x14ac:dyDescent="0.3"/>
  <cols>
    <col min="1" max="1" width="14.08203125" hidden="1"/>
    <col min="2" max="2" width="10.08203125" hidden="1"/>
    <col min="3" max="3" width="17.9140625" hidden="1"/>
    <col min="4" max="5" width="10.08203125" hidden="1"/>
    <col min="6" max="7" width="10.08203125" style="1" hidden="1"/>
    <col min="8" max="16384" width="10.08203125" hidden="1"/>
  </cols>
  <sheetData>
    <row r="1" spans="1:13" ht="15" customHeight="1" x14ac:dyDescent="0.3">
      <c r="A1" s="34"/>
      <c r="B1" s="35">
        <v>43835</v>
      </c>
      <c r="D1" s="35">
        <v>43470</v>
      </c>
      <c r="F1" s="35">
        <v>43105</v>
      </c>
      <c r="G1" s="36"/>
      <c r="H1" s="35">
        <v>42740</v>
      </c>
      <c r="I1" s="36"/>
      <c r="J1" s="35">
        <v>42374</v>
      </c>
      <c r="K1" s="37"/>
      <c r="L1" s="34"/>
      <c r="M1" s="34"/>
    </row>
    <row r="2" spans="1:13" ht="15" customHeight="1" x14ac:dyDescent="0.3">
      <c r="A2" s="34"/>
      <c r="B2" s="36">
        <v>2019</v>
      </c>
      <c r="D2" s="36">
        <v>2018</v>
      </c>
      <c r="F2" s="36">
        <v>2017</v>
      </c>
      <c r="G2" s="36"/>
      <c r="H2" s="36">
        <v>2016</v>
      </c>
      <c r="I2" s="36"/>
      <c r="J2" s="36">
        <v>2015</v>
      </c>
      <c r="K2" s="34"/>
      <c r="L2" s="34"/>
      <c r="M2" s="34"/>
    </row>
    <row r="3" spans="1:13" ht="15" customHeight="1" x14ac:dyDescent="0.35">
      <c r="A3" s="38" t="s">
        <v>0</v>
      </c>
      <c r="B3" s="39" t="s">
        <v>114</v>
      </c>
      <c r="C3" s="38" t="s">
        <v>0</v>
      </c>
      <c r="D3" s="39" t="s">
        <v>114</v>
      </c>
      <c r="E3" s="38" t="s">
        <v>0</v>
      </c>
      <c r="F3" s="39" t="s">
        <v>114</v>
      </c>
      <c r="G3" s="38" t="s">
        <v>0</v>
      </c>
      <c r="H3" s="39" t="s">
        <v>114</v>
      </c>
      <c r="I3" s="38" t="s">
        <v>0</v>
      </c>
      <c r="J3" s="39" t="s">
        <v>114</v>
      </c>
      <c r="K3" s="40"/>
      <c r="L3" s="41" t="s">
        <v>1</v>
      </c>
      <c r="M3" s="41" t="s">
        <v>2</v>
      </c>
    </row>
    <row r="4" spans="1:13" ht="15" customHeight="1" x14ac:dyDescent="0.3">
      <c r="A4" s="42" t="s">
        <v>3</v>
      </c>
      <c r="B4" s="43">
        <v>9.2014693640394078</v>
      </c>
      <c r="C4" s="42" t="s">
        <v>3</v>
      </c>
      <c r="D4" s="43">
        <v>7.86</v>
      </c>
      <c r="E4" s="42" t="s">
        <v>3</v>
      </c>
      <c r="F4" s="43">
        <v>8.35</v>
      </c>
      <c r="G4" s="42" t="s">
        <v>3</v>
      </c>
      <c r="H4" s="43">
        <v>9.0154673544874342</v>
      </c>
      <c r="I4" s="42" t="s">
        <v>3</v>
      </c>
      <c r="J4" s="43">
        <v>8.9351984897581236</v>
      </c>
      <c r="K4" s="34">
        <v>1</v>
      </c>
      <c r="L4" s="44">
        <f>AVERAGE(B4,D4,F4,H4,J4)</f>
        <v>8.6724270416569915</v>
      </c>
      <c r="M4" s="44">
        <f>B4</f>
        <v>9.2014693640394078</v>
      </c>
    </row>
    <row r="5" spans="1:13" ht="15" customHeight="1" x14ac:dyDescent="0.3">
      <c r="A5" s="45" t="s">
        <v>4</v>
      </c>
      <c r="B5" s="46">
        <v>14.936671749190387</v>
      </c>
      <c r="C5" s="45" t="s">
        <v>4</v>
      </c>
      <c r="D5" s="46">
        <v>12.06</v>
      </c>
      <c r="E5" s="45" t="s">
        <v>4</v>
      </c>
      <c r="F5" s="46">
        <v>13.96</v>
      </c>
      <c r="G5" s="45" t="s">
        <v>4</v>
      </c>
      <c r="H5" s="46">
        <v>11.259674105376888</v>
      </c>
      <c r="I5" s="45" t="s">
        <v>4</v>
      </c>
      <c r="J5" s="46">
        <v>10.331276604535567</v>
      </c>
      <c r="K5" s="47">
        <v>2</v>
      </c>
      <c r="L5" s="44">
        <f t="shared" ref="L5:L68" si="0">AVERAGE(B5,D5,F5,H5,J5)</f>
        <v>12.509524491820569</v>
      </c>
      <c r="M5" s="44">
        <f t="shared" ref="M5:M68" si="1">B5</f>
        <v>14.936671749190387</v>
      </c>
    </row>
    <row r="6" spans="1:13" ht="15" customHeight="1" x14ac:dyDescent="0.3">
      <c r="A6" s="42" t="s">
        <v>5</v>
      </c>
      <c r="B6" s="43">
        <v>6.5369756935541909</v>
      </c>
      <c r="C6" s="42" t="s">
        <v>5</v>
      </c>
      <c r="D6" s="43">
        <v>6.18</v>
      </c>
      <c r="E6" s="42" t="s">
        <v>5</v>
      </c>
      <c r="F6" s="43">
        <v>6.56</v>
      </c>
      <c r="G6" s="42" t="s">
        <v>5</v>
      </c>
      <c r="H6" s="43">
        <v>5.6213466561241532</v>
      </c>
      <c r="I6" s="42" t="s">
        <v>5</v>
      </c>
      <c r="J6" s="43">
        <v>5.8007170378138389</v>
      </c>
      <c r="K6" s="34">
        <v>3</v>
      </c>
      <c r="L6" s="44">
        <f t="shared" si="0"/>
        <v>6.1398078774984359</v>
      </c>
      <c r="M6" s="44">
        <f t="shared" si="1"/>
        <v>6.5369756935541909</v>
      </c>
    </row>
    <row r="7" spans="1:13" ht="15" customHeight="1" x14ac:dyDescent="0.3">
      <c r="A7" s="45" t="s">
        <v>6</v>
      </c>
      <c r="B7" s="46">
        <v>10.93015671950725</v>
      </c>
      <c r="C7" s="45" t="s">
        <v>6</v>
      </c>
      <c r="D7" s="46">
        <v>10.08</v>
      </c>
      <c r="E7" s="45" t="s">
        <v>6</v>
      </c>
      <c r="F7" s="46">
        <v>10.97</v>
      </c>
      <c r="G7" s="45" t="s">
        <v>6</v>
      </c>
      <c r="H7" s="46">
        <v>9.9309227919482357</v>
      </c>
      <c r="I7" s="45" t="s">
        <v>6</v>
      </c>
      <c r="J7" s="46">
        <v>10.838692682933795</v>
      </c>
      <c r="K7" s="47">
        <v>4</v>
      </c>
      <c r="L7" s="44">
        <f t="shared" si="0"/>
        <v>10.549954438877856</v>
      </c>
      <c r="M7" s="44">
        <f t="shared" si="1"/>
        <v>10.93015671950725</v>
      </c>
    </row>
    <row r="8" spans="1:13" ht="15" customHeight="1" x14ac:dyDescent="0.3">
      <c r="A8" s="42" t="s">
        <v>7</v>
      </c>
      <c r="B8" s="43">
        <v>14.386948758692284</v>
      </c>
      <c r="C8" s="42" t="s">
        <v>7</v>
      </c>
      <c r="D8" s="43">
        <v>10.57</v>
      </c>
      <c r="E8" s="42" t="s">
        <v>7</v>
      </c>
      <c r="F8" s="43">
        <v>10.62</v>
      </c>
      <c r="G8" s="42" t="s">
        <v>7</v>
      </c>
      <c r="H8" s="43">
        <v>9.73292976749822</v>
      </c>
      <c r="I8" s="42" t="s">
        <v>7</v>
      </c>
      <c r="J8" s="43">
        <v>10.02584181105124</v>
      </c>
      <c r="K8" s="34">
        <v>5</v>
      </c>
      <c r="L8" s="44">
        <f t="shared" si="0"/>
        <v>11.067144067448348</v>
      </c>
      <c r="M8" s="44">
        <f t="shared" si="1"/>
        <v>14.386948758692284</v>
      </c>
    </row>
    <row r="9" spans="1:13" ht="15" customHeight="1" x14ac:dyDescent="0.3">
      <c r="A9" s="45" t="s">
        <v>8</v>
      </c>
      <c r="B9" s="46">
        <v>6.3822769766633431</v>
      </c>
      <c r="C9" s="45" t="s">
        <v>8</v>
      </c>
      <c r="D9" s="46">
        <v>5.2</v>
      </c>
      <c r="E9" s="45" t="s">
        <v>8</v>
      </c>
      <c r="F9" s="46">
        <v>7.59</v>
      </c>
      <c r="G9" s="45" t="s">
        <v>8</v>
      </c>
      <c r="H9" s="46">
        <v>6.6364809994313365</v>
      </c>
      <c r="I9" s="45" t="s">
        <v>8</v>
      </c>
      <c r="J9" s="46">
        <v>7.3428130673414431</v>
      </c>
      <c r="K9" s="47">
        <v>6</v>
      </c>
      <c r="L9" s="44">
        <f t="shared" si="0"/>
        <v>6.630314208687226</v>
      </c>
      <c r="M9" s="44">
        <f t="shared" si="1"/>
        <v>6.3822769766633431</v>
      </c>
    </row>
    <row r="10" spans="1:13" ht="15" customHeight="1" x14ac:dyDescent="0.3">
      <c r="A10" s="42" t="s">
        <v>9</v>
      </c>
      <c r="B10" s="43">
        <v>16.324606720498839</v>
      </c>
      <c r="C10" s="42" t="s">
        <v>9</v>
      </c>
      <c r="D10" s="43">
        <v>13.58</v>
      </c>
      <c r="E10" s="42" t="s">
        <v>9</v>
      </c>
      <c r="F10" s="43">
        <v>17.260000000000002</v>
      </c>
      <c r="G10" s="42" t="s">
        <v>9</v>
      </c>
      <c r="H10" s="43">
        <v>18.486870321104522</v>
      </c>
      <c r="I10" s="42" t="s">
        <v>9</v>
      </c>
      <c r="J10" s="43">
        <v>19.926304288922921</v>
      </c>
      <c r="K10" s="34">
        <v>7</v>
      </c>
      <c r="L10" s="44">
        <f t="shared" si="0"/>
        <v>17.115556266105255</v>
      </c>
      <c r="M10" s="44">
        <f t="shared" si="1"/>
        <v>16.324606720498839</v>
      </c>
    </row>
    <row r="11" spans="1:13" ht="15" customHeight="1" x14ac:dyDescent="0.3">
      <c r="A11" s="45" t="s">
        <v>10</v>
      </c>
      <c r="B11" s="46">
        <v>19.920651630593337</v>
      </c>
      <c r="C11" s="45" t="s">
        <v>10</v>
      </c>
      <c r="D11" s="46">
        <v>18.260000000000002</v>
      </c>
      <c r="E11" s="45" t="s">
        <v>10</v>
      </c>
      <c r="F11" s="46">
        <v>17.920000000000002</v>
      </c>
      <c r="G11" s="45" t="s">
        <v>10</v>
      </c>
      <c r="H11" s="46">
        <v>15.942560930816501</v>
      </c>
      <c r="I11" s="45" t="s">
        <v>10</v>
      </c>
      <c r="J11" s="46">
        <v>15.824641552350874</v>
      </c>
      <c r="K11" s="47">
        <v>8</v>
      </c>
      <c r="L11" s="44">
        <f t="shared" si="0"/>
        <v>17.573570822752142</v>
      </c>
      <c r="M11" s="44">
        <f t="shared" si="1"/>
        <v>19.920651630593337</v>
      </c>
    </row>
    <row r="12" spans="1:13" ht="15" customHeight="1" x14ac:dyDescent="0.3">
      <c r="A12" s="42" t="s">
        <v>11</v>
      </c>
      <c r="B12" s="43">
        <v>9.0584337449963712</v>
      </c>
      <c r="C12" s="42" t="s">
        <v>11</v>
      </c>
      <c r="D12" s="43">
        <v>8.84</v>
      </c>
      <c r="E12" s="42" t="s">
        <v>11</v>
      </c>
      <c r="F12" s="43">
        <v>9.19</v>
      </c>
      <c r="G12" s="42" t="s">
        <v>11</v>
      </c>
      <c r="H12" s="43">
        <v>9.7350089167934293</v>
      </c>
      <c r="I12" s="42" t="s">
        <v>11</v>
      </c>
      <c r="J12" s="43">
        <v>9.5307961516717956</v>
      </c>
      <c r="K12" s="34">
        <v>9</v>
      </c>
      <c r="L12" s="44">
        <f t="shared" si="0"/>
        <v>9.270847762692318</v>
      </c>
      <c r="M12" s="44">
        <f t="shared" si="1"/>
        <v>9.0584337449963712</v>
      </c>
    </row>
    <row r="13" spans="1:13" ht="15" customHeight="1" x14ac:dyDescent="0.3">
      <c r="A13" s="45" t="s">
        <v>12</v>
      </c>
      <c r="B13" s="46">
        <v>12.27972857387538</v>
      </c>
      <c r="C13" s="45" t="s">
        <v>12</v>
      </c>
      <c r="D13" s="46">
        <v>9.59</v>
      </c>
      <c r="E13" s="45" t="s">
        <v>12</v>
      </c>
      <c r="F13" s="46">
        <v>12.8</v>
      </c>
      <c r="G13" s="45" t="s">
        <v>12</v>
      </c>
      <c r="H13" s="46">
        <v>10.621044022528563</v>
      </c>
      <c r="I13" s="45" t="s">
        <v>12</v>
      </c>
      <c r="J13" s="46">
        <v>11.416885291987883</v>
      </c>
      <c r="K13" s="47">
        <v>10</v>
      </c>
      <c r="L13" s="44">
        <f t="shared" si="0"/>
        <v>11.341531577678364</v>
      </c>
      <c r="M13" s="44">
        <f t="shared" si="1"/>
        <v>12.27972857387538</v>
      </c>
    </row>
    <row r="14" spans="1:13" ht="15" customHeight="1" x14ac:dyDescent="0.3">
      <c r="A14" s="42" t="s">
        <v>13</v>
      </c>
      <c r="B14" s="43">
        <v>13.995354841319832</v>
      </c>
      <c r="C14" s="42" t="s">
        <v>13</v>
      </c>
      <c r="D14" s="43">
        <v>11.05</v>
      </c>
      <c r="E14" s="42" t="s">
        <v>13</v>
      </c>
      <c r="F14" s="43">
        <v>12.4</v>
      </c>
      <c r="G14" s="42" t="s">
        <v>13</v>
      </c>
      <c r="H14" s="43">
        <v>11.509442129257721</v>
      </c>
      <c r="I14" s="42" t="s">
        <v>13</v>
      </c>
      <c r="J14" s="43">
        <v>11.144446733688136</v>
      </c>
      <c r="K14" s="34">
        <v>11</v>
      </c>
      <c r="L14" s="44">
        <f t="shared" si="0"/>
        <v>12.019848740853138</v>
      </c>
      <c r="M14" s="44">
        <f t="shared" si="1"/>
        <v>13.995354841319832</v>
      </c>
    </row>
    <row r="15" spans="1:13" ht="15" customHeight="1" x14ac:dyDescent="0.3">
      <c r="A15" s="45" t="s">
        <v>14</v>
      </c>
      <c r="B15" s="46">
        <v>10.120034944574694</v>
      </c>
      <c r="C15" s="45" t="s">
        <v>14</v>
      </c>
      <c r="D15" s="46">
        <v>8.39</v>
      </c>
      <c r="E15" s="45" t="s">
        <v>14</v>
      </c>
      <c r="F15" s="46">
        <v>9.68</v>
      </c>
      <c r="G15" s="45" t="s">
        <v>14</v>
      </c>
      <c r="H15" s="46">
        <v>11.313075535823838</v>
      </c>
      <c r="I15" s="45" t="s">
        <v>14</v>
      </c>
      <c r="J15" s="46">
        <v>9.32363160878473</v>
      </c>
      <c r="K15" s="47">
        <v>12</v>
      </c>
      <c r="L15" s="44">
        <f t="shared" si="0"/>
        <v>9.7653484178366519</v>
      </c>
      <c r="M15" s="44">
        <f t="shared" si="1"/>
        <v>10.120034944574694</v>
      </c>
    </row>
    <row r="16" spans="1:13" ht="15" customHeight="1" x14ac:dyDescent="0.3">
      <c r="A16" s="42" t="s">
        <v>15</v>
      </c>
      <c r="B16" s="43">
        <v>8.2415773093873046</v>
      </c>
      <c r="C16" s="42" t="s">
        <v>15</v>
      </c>
      <c r="D16" s="43">
        <v>5.62</v>
      </c>
      <c r="E16" s="42" t="s">
        <v>15</v>
      </c>
      <c r="F16" s="43">
        <v>9.67</v>
      </c>
      <c r="G16" s="42" t="s">
        <v>15</v>
      </c>
      <c r="H16" s="43">
        <v>9.3973920682730938</v>
      </c>
      <c r="I16" s="42" t="s">
        <v>15</v>
      </c>
      <c r="J16" s="43">
        <v>6.5872538888154804</v>
      </c>
      <c r="K16" s="34">
        <v>13</v>
      </c>
      <c r="L16" s="44">
        <f t="shared" si="0"/>
        <v>7.9032446532951752</v>
      </c>
      <c r="M16" s="44">
        <f t="shared" si="1"/>
        <v>8.2415773093873046</v>
      </c>
    </row>
    <row r="17" spans="1:13" ht="15" customHeight="1" x14ac:dyDescent="0.3">
      <c r="A17" s="45" t="s">
        <v>16</v>
      </c>
      <c r="B17" s="46">
        <v>7.9392908395149808</v>
      </c>
      <c r="C17" s="45" t="s">
        <v>16</v>
      </c>
      <c r="D17" s="46">
        <v>8.0299999999999994</v>
      </c>
      <c r="E17" s="45" t="s">
        <v>16</v>
      </c>
      <c r="F17" s="46">
        <v>15.83</v>
      </c>
      <c r="G17" s="45" t="s">
        <v>16</v>
      </c>
      <c r="H17" s="46">
        <v>10.378180586502172</v>
      </c>
      <c r="I17" s="45" t="s">
        <v>16</v>
      </c>
      <c r="J17" s="46">
        <v>9.0975339358278173</v>
      </c>
      <c r="K17" s="47">
        <v>14</v>
      </c>
      <c r="L17" s="44">
        <f t="shared" si="0"/>
        <v>10.255001072368994</v>
      </c>
      <c r="M17" s="44">
        <f t="shared" si="1"/>
        <v>7.9392908395149808</v>
      </c>
    </row>
    <row r="18" spans="1:13" ht="15" customHeight="1" x14ac:dyDescent="0.3">
      <c r="A18" s="42" t="s">
        <v>17</v>
      </c>
      <c r="B18" s="43">
        <v>10.564246843917338</v>
      </c>
      <c r="C18" s="42" t="s">
        <v>17</v>
      </c>
      <c r="D18" s="43">
        <v>11.35</v>
      </c>
      <c r="E18" s="42" t="s">
        <v>17</v>
      </c>
      <c r="F18" s="43">
        <v>13.89</v>
      </c>
      <c r="G18" s="42" t="s">
        <v>17</v>
      </c>
      <c r="H18" s="43">
        <v>11.814517861639452</v>
      </c>
      <c r="I18" s="42" t="s">
        <v>17</v>
      </c>
      <c r="J18" s="43">
        <v>10.675411146761309</v>
      </c>
      <c r="K18" s="34">
        <v>15</v>
      </c>
      <c r="L18" s="44">
        <f t="shared" si="0"/>
        <v>11.658835170463622</v>
      </c>
      <c r="M18" s="44">
        <f t="shared" si="1"/>
        <v>10.564246843917338</v>
      </c>
    </row>
    <row r="19" spans="1:13" ht="15" customHeight="1" x14ac:dyDescent="0.3">
      <c r="A19" s="45" t="s">
        <v>18</v>
      </c>
      <c r="B19" s="46">
        <v>2.2516026127492084</v>
      </c>
      <c r="C19" s="45" t="s">
        <v>18</v>
      </c>
      <c r="D19" s="46">
        <v>3.37</v>
      </c>
      <c r="E19" s="45" t="s">
        <v>18</v>
      </c>
      <c r="F19" s="46">
        <v>3.93</v>
      </c>
      <c r="G19" s="45" t="s">
        <v>18</v>
      </c>
      <c r="H19" s="46">
        <v>9.9966291452299281</v>
      </c>
      <c r="I19" s="45" t="s">
        <v>18</v>
      </c>
      <c r="J19" s="46">
        <v>6.0356228469591118</v>
      </c>
      <c r="K19" s="47">
        <v>16</v>
      </c>
      <c r="L19" s="44">
        <f t="shared" si="0"/>
        <v>5.1167709209876495</v>
      </c>
      <c r="M19" s="44">
        <f t="shared" si="1"/>
        <v>2.2516026127492084</v>
      </c>
    </row>
    <row r="20" spans="1:13" ht="15" customHeight="1" x14ac:dyDescent="0.3">
      <c r="A20" s="42" t="s">
        <v>19</v>
      </c>
      <c r="B20" s="43">
        <v>10.361520723010797</v>
      </c>
      <c r="C20" s="42" t="s">
        <v>19</v>
      </c>
      <c r="D20" s="43">
        <v>7.99</v>
      </c>
      <c r="E20" s="42" t="s">
        <v>19</v>
      </c>
      <c r="F20" s="43">
        <v>11.1</v>
      </c>
      <c r="G20" s="42" t="s">
        <v>19</v>
      </c>
      <c r="H20" s="43">
        <v>10.737581537175455</v>
      </c>
      <c r="I20" s="42" t="s">
        <v>19</v>
      </c>
      <c r="J20" s="43">
        <v>8.2695400274648279</v>
      </c>
      <c r="K20" s="34">
        <v>17</v>
      </c>
      <c r="L20" s="44">
        <f t="shared" si="0"/>
        <v>9.6917284575302141</v>
      </c>
      <c r="M20" s="44">
        <f t="shared" si="1"/>
        <v>10.361520723010797</v>
      </c>
    </row>
    <row r="21" spans="1:13" ht="15" customHeight="1" x14ac:dyDescent="0.3">
      <c r="A21" s="45" t="s">
        <v>20</v>
      </c>
      <c r="B21" s="46">
        <v>15.129052029671968</v>
      </c>
      <c r="C21" s="45" t="s">
        <v>20</v>
      </c>
      <c r="D21" s="46">
        <v>9.39</v>
      </c>
      <c r="E21" s="45" t="s">
        <v>20</v>
      </c>
      <c r="F21" s="46">
        <v>12.01</v>
      </c>
      <c r="G21" s="45" t="s">
        <v>20</v>
      </c>
      <c r="H21" s="46">
        <v>9.1366381243493446</v>
      </c>
      <c r="I21" s="45" t="s">
        <v>20</v>
      </c>
      <c r="J21" s="46">
        <v>6.9713825191390013</v>
      </c>
      <c r="K21" s="47">
        <v>18</v>
      </c>
      <c r="L21" s="44">
        <f t="shared" si="0"/>
        <v>10.527414534632062</v>
      </c>
      <c r="M21" s="44">
        <f t="shared" si="1"/>
        <v>15.129052029671968</v>
      </c>
    </row>
    <row r="22" spans="1:13" ht="15" customHeight="1" x14ac:dyDescent="0.3">
      <c r="A22" s="42" t="s">
        <v>21</v>
      </c>
      <c r="B22" s="43">
        <v>10.498742039443274</v>
      </c>
      <c r="C22" s="42" t="s">
        <v>21</v>
      </c>
      <c r="D22" s="43">
        <v>9.07</v>
      </c>
      <c r="E22" s="42" t="s">
        <v>21</v>
      </c>
      <c r="F22" s="43">
        <v>14.51</v>
      </c>
      <c r="G22" s="42" t="s">
        <v>21</v>
      </c>
      <c r="H22" s="43">
        <v>12.27944335911952</v>
      </c>
      <c r="I22" s="42" t="s">
        <v>21</v>
      </c>
      <c r="J22" s="43">
        <v>8.3732969741665055</v>
      </c>
      <c r="K22" s="34">
        <v>19</v>
      </c>
      <c r="L22" s="44">
        <f t="shared" si="0"/>
        <v>10.946296474545859</v>
      </c>
      <c r="M22" s="44">
        <f t="shared" si="1"/>
        <v>10.498742039443274</v>
      </c>
    </row>
    <row r="23" spans="1:13" ht="15" customHeight="1" x14ac:dyDescent="0.3">
      <c r="A23" s="45" t="s">
        <v>22</v>
      </c>
      <c r="B23" s="46">
        <v>12.920713109809119</v>
      </c>
      <c r="C23" s="45" t="s">
        <v>22</v>
      </c>
      <c r="D23" s="46">
        <v>12.28</v>
      </c>
      <c r="E23" s="45" t="s">
        <v>22</v>
      </c>
      <c r="F23" s="46">
        <v>14.69</v>
      </c>
      <c r="G23" s="45" t="s">
        <v>22</v>
      </c>
      <c r="H23" s="46">
        <v>13.680064754740471</v>
      </c>
      <c r="I23" s="45" t="s">
        <v>22</v>
      </c>
      <c r="J23" s="46">
        <v>12.710572262285599</v>
      </c>
      <c r="K23" s="47">
        <v>20</v>
      </c>
      <c r="L23" s="44">
        <f t="shared" si="0"/>
        <v>13.256270025367039</v>
      </c>
      <c r="M23" s="44">
        <f t="shared" si="1"/>
        <v>12.920713109809119</v>
      </c>
    </row>
    <row r="24" spans="1:13" ht="15" customHeight="1" x14ac:dyDescent="0.3">
      <c r="A24" s="42" t="s">
        <v>23</v>
      </c>
      <c r="B24" s="43">
        <v>13.294180666265783</v>
      </c>
      <c r="C24" s="42" t="s">
        <v>23</v>
      </c>
      <c r="D24" s="43">
        <v>11.99</v>
      </c>
      <c r="E24" s="42" t="s">
        <v>23</v>
      </c>
      <c r="F24" s="43">
        <v>13.05</v>
      </c>
      <c r="G24" s="42" t="s">
        <v>23</v>
      </c>
      <c r="H24" s="43">
        <v>11.615946933103956</v>
      </c>
      <c r="I24" s="42" t="s">
        <v>23</v>
      </c>
      <c r="J24" s="43">
        <v>13.596235885345296</v>
      </c>
      <c r="K24" s="34">
        <v>21</v>
      </c>
      <c r="L24" s="44">
        <f t="shared" si="0"/>
        <v>12.709272696943007</v>
      </c>
      <c r="M24" s="44">
        <f t="shared" si="1"/>
        <v>13.294180666265783</v>
      </c>
    </row>
    <row r="25" spans="1:13" ht="15" customHeight="1" x14ac:dyDescent="0.3">
      <c r="A25" s="45" t="s">
        <v>24</v>
      </c>
      <c r="B25" s="46">
        <v>14.565500802857626</v>
      </c>
      <c r="C25" s="45" t="s">
        <v>24</v>
      </c>
      <c r="D25" s="46">
        <v>13.46</v>
      </c>
      <c r="E25" s="45" t="s">
        <v>24</v>
      </c>
      <c r="F25" s="46">
        <v>14.45</v>
      </c>
      <c r="G25" s="45" t="s">
        <v>24</v>
      </c>
      <c r="H25" s="46">
        <v>13.27202785327586</v>
      </c>
      <c r="I25" s="45" t="s">
        <v>24</v>
      </c>
      <c r="J25" s="46">
        <v>13.627031590387197</v>
      </c>
      <c r="K25" s="47">
        <v>22</v>
      </c>
      <c r="L25" s="44">
        <f t="shared" si="0"/>
        <v>13.874912049304134</v>
      </c>
      <c r="M25" s="44">
        <f t="shared" si="1"/>
        <v>14.565500802857626</v>
      </c>
    </row>
    <row r="26" spans="1:13" ht="15" customHeight="1" x14ac:dyDescent="0.3">
      <c r="A26" s="42" t="s">
        <v>25</v>
      </c>
      <c r="B26" s="43">
        <v>14.460654860875968</v>
      </c>
      <c r="C26" s="42" t="s">
        <v>25</v>
      </c>
      <c r="D26" s="43">
        <v>11.59</v>
      </c>
      <c r="E26" s="42" t="s">
        <v>25</v>
      </c>
      <c r="F26" s="43">
        <v>10.050000000000001</v>
      </c>
      <c r="G26" s="42" t="s">
        <v>25</v>
      </c>
      <c r="H26" s="43">
        <v>8.4086088050575434</v>
      </c>
      <c r="I26" s="42" t="s">
        <v>25</v>
      </c>
      <c r="J26" s="43">
        <v>6.9619423371265921</v>
      </c>
      <c r="K26" s="34">
        <v>23</v>
      </c>
      <c r="L26" s="44">
        <f t="shared" si="0"/>
        <v>10.294241200612019</v>
      </c>
      <c r="M26" s="44">
        <f t="shared" si="1"/>
        <v>14.460654860875968</v>
      </c>
    </row>
    <row r="27" spans="1:13" ht="15" customHeight="1" x14ac:dyDescent="0.3">
      <c r="A27" s="45" t="s">
        <v>26</v>
      </c>
      <c r="B27" s="46">
        <v>12.818428152115869</v>
      </c>
      <c r="C27" s="45" t="s">
        <v>26</v>
      </c>
      <c r="D27" s="46">
        <v>10.86</v>
      </c>
      <c r="E27" s="45" t="s">
        <v>26</v>
      </c>
      <c r="F27" s="46">
        <v>13.98</v>
      </c>
      <c r="G27" s="45" t="s">
        <v>26</v>
      </c>
      <c r="H27" s="46">
        <v>12.725481778500779</v>
      </c>
      <c r="I27" s="45" t="s">
        <v>26</v>
      </c>
      <c r="J27" s="46">
        <v>9.8685732780072737</v>
      </c>
      <c r="K27" s="47">
        <v>24</v>
      </c>
      <c r="L27" s="44">
        <f t="shared" si="0"/>
        <v>12.050496641724786</v>
      </c>
      <c r="M27" s="44">
        <f t="shared" si="1"/>
        <v>12.818428152115869</v>
      </c>
    </row>
    <row r="28" spans="1:13" ht="15" customHeight="1" x14ac:dyDescent="0.3">
      <c r="A28" s="42" t="s">
        <v>27</v>
      </c>
      <c r="B28" s="43">
        <v>15.64684012583527</v>
      </c>
      <c r="C28" s="42" t="s">
        <v>27</v>
      </c>
      <c r="D28" s="43">
        <v>22.43</v>
      </c>
      <c r="E28" s="42" t="s">
        <v>27</v>
      </c>
      <c r="F28" s="43">
        <v>17.170000000000002</v>
      </c>
      <c r="G28" s="42" t="s">
        <v>27</v>
      </c>
      <c r="H28" s="43">
        <v>9.9948618334303703</v>
      </c>
      <c r="I28" s="42" t="s">
        <v>27</v>
      </c>
      <c r="J28" s="43">
        <v>9.1514396313277722</v>
      </c>
      <c r="K28" s="34">
        <v>25</v>
      </c>
      <c r="L28" s="44">
        <f t="shared" si="0"/>
        <v>14.878628318118682</v>
      </c>
      <c r="M28" s="44">
        <f t="shared" si="1"/>
        <v>15.64684012583527</v>
      </c>
    </row>
    <row r="29" spans="1:13" ht="15" customHeight="1" x14ac:dyDescent="0.3">
      <c r="A29" s="45" t="s">
        <v>28</v>
      </c>
      <c r="B29" s="46">
        <v>13.073702001964598</v>
      </c>
      <c r="C29" s="45" t="s">
        <v>28</v>
      </c>
      <c r="D29" s="46">
        <v>10.46</v>
      </c>
      <c r="E29" s="45" t="s">
        <v>28</v>
      </c>
      <c r="F29" s="46">
        <v>13.16</v>
      </c>
      <c r="G29" s="45" t="s">
        <v>28</v>
      </c>
      <c r="H29" s="46">
        <v>11.566424301363256</v>
      </c>
      <c r="I29" s="45" t="s">
        <v>28</v>
      </c>
      <c r="J29" s="46">
        <v>9.4820513712570875</v>
      </c>
      <c r="K29" s="47">
        <v>26</v>
      </c>
      <c r="L29" s="44">
        <f t="shared" si="0"/>
        <v>11.548435534916987</v>
      </c>
      <c r="M29" s="44">
        <f t="shared" si="1"/>
        <v>13.073702001964598</v>
      </c>
    </row>
    <row r="30" spans="1:13" ht="15" customHeight="1" x14ac:dyDescent="0.3">
      <c r="A30" s="42" t="s">
        <v>29</v>
      </c>
      <c r="B30" s="43">
        <v>9.7526514670295423</v>
      </c>
      <c r="C30" s="42" t="s">
        <v>29</v>
      </c>
      <c r="D30" s="43">
        <v>8.2200000000000006</v>
      </c>
      <c r="E30" s="42" t="s">
        <v>29</v>
      </c>
      <c r="F30" s="43">
        <v>9.92</v>
      </c>
      <c r="G30" s="42" t="s">
        <v>29</v>
      </c>
      <c r="H30" s="43">
        <v>9.3982646858895524</v>
      </c>
      <c r="I30" s="42" t="s">
        <v>29</v>
      </c>
      <c r="J30" s="43">
        <v>7.5166987791947841</v>
      </c>
      <c r="K30" s="34">
        <v>27</v>
      </c>
      <c r="L30" s="44">
        <f t="shared" si="0"/>
        <v>8.961522986422775</v>
      </c>
      <c r="M30" s="44">
        <f t="shared" si="1"/>
        <v>9.7526514670295423</v>
      </c>
    </row>
    <row r="31" spans="1:13" ht="15" customHeight="1" x14ac:dyDescent="0.3">
      <c r="A31" s="45" t="s">
        <v>30</v>
      </c>
      <c r="B31" s="46">
        <v>21.849891013216887</v>
      </c>
      <c r="C31" s="45" t="s">
        <v>30</v>
      </c>
      <c r="D31" s="46">
        <v>14.18</v>
      </c>
      <c r="E31" s="45" t="s">
        <v>30</v>
      </c>
      <c r="F31" s="46">
        <v>10.58</v>
      </c>
      <c r="G31" s="45" t="s">
        <v>30</v>
      </c>
      <c r="H31" s="46">
        <v>10.325654166064366</v>
      </c>
      <c r="I31" s="45" t="s">
        <v>30</v>
      </c>
      <c r="J31" s="46">
        <v>10.364015191784963</v>
      </c>
      <c r="K31" s="47">
        <v>28</v>
      </c>
      <c r="L31" s="44">
        <f t="shared" si="0"/>
        <v>13.459912074213241</v>
      </c>
      <c r="M31" s="44">
        <f t="shared" si="1"/>
        <v>21.849891013216887</v>
      </c>
    </row>
    <row r="32" spans="1:13" ht="15" customHeight="1" x14ac:dyDescent="0.3">
      <c r="A32" s="42" t="s">
        <v>31</v>
      </c>
      <c r="B32" s="43">
        <v>13.929669795994238</v>
      </c>
      <c r="C32" s="42" t="s">
        <v>31</v>
      </c>
      <c r="D32" s="43">
        <v>11.67</v>
      </c>
      <c r="E32" s="42" t="s">
        <v>31</v>
      </c>
      <c r="F32" s="43">
        <v>11.83</v>
      </c>
      <c r="G32" s="42" t="s">
        <v>31</v>
      </c>
      <c r="H32" s="43">
        <v>11.114758541491637</v>
      </c>
      <c r="I32" s="42" t="s">
        <v>31</v>
      </c>
      <c r="J32" s="43">
        <v>10.128519003983751</v>
      </c>
      <c r="K32" s="34">
        <v>29</v>
      </c>
      <c r="L32" s="44">
        <f t="shared" si="0"/>
        <v>11.734589468293924</v>
      </c>
      <c r="M32" s="44">
        <f t="shared" si="1"/>
        <v>13.929669795994238</v>
      </c>
    </row>
    <row r="33" spans="1:13" ht="15" customHeight="1" x14ac:dyDescent="0.3">
      <c r="A33" s="45" t="s">
        <v>32</v>
      </c>
      <c r="B33" s="46">
        <v>13.915667730510025</v>
      </c>
      <c r="C33" s="45" t="s">
        <v>32</v>
      </c>
      <c r="D33" s="46">
        <v>11.35</v>
      </c>
      <c r="E33" s="45" t="s">
        <v>32</v>
      </c>
      <c r="F33" s="46">
        <v>13.82</v>
      </c>
      <c r="G33" s="45" t="s">
        <v>32</v>
      </c>
      <c r="H33" s="46">
        <v>12.809760738235777</v>
      </c>
      <c r="I33" s="45" t="s">
        <v>32</v>
      </c>
      <c r="J33" s="46">
        <v>10.044966901488776</v>
      </c>
      <c r="K33" s="47">
        <v>30</v>
      </c>
      <c r="L33" s="44">
        <f t="shared" si="0"/>
        <v>12.388079074046917</v>
      </c>
      <c r="M33" s="44">
        <f t="shared" si="1"/>
        <v>13.915667730510025</v>
      </c>
    </row>
    <row r="34" spans="1:13" ht="15" customHeight="1" x14ac:dyDescent="0.3">
      <c r="A34" s="42" t="s">
        <v>33</v>
      </c>
      <c r="B34" s="43">
        <v>14.264116364395472</v>
      </c>
      <c r="C34" s="42" t="s">
        <v>33</v>
      </c>
      <c r="D34" s="43">
        <v>11.69</v>
      </c>
      <c r="E34" s="42" t="s">
        <v>33</v>
      </c>
      <c r="F34" s="43">
        <v>13.38</v>
      </c>
      <c r="G34" s="42" t="s">
        <v>33</v>
      </c>
      <c r="H34" s="43">
        <v>13.640459839165748</v>
      </c>
      <c r="I34" s="42" t="s">
        <v>33</v>
      </c>
      <c r="J34" s="43">
        <v>14.931052093408866</v>
      </c>
      <c r="K34" s="34">
        <v>31</v>
      </c>
      <c r="L34" s="44">
        <f t="shared" si="0"/>
        <v>13.581125659394019</v>
      </c>
      <c r="M34" s="44">
        <f t="shared" si="1"/>
        <v>14.264116364395472</v>
      </c>
    </row>
    <row r="35" spans="1:13" ht="15" customHeight="1" x14ac:dyDescent="0.3">
      <c r="A35" s="45" t="s">
        <v>34</v>
      </c>
      <c r="B35" s="46">
        <v>13.949675688869339</v>
      </c>
      <c r="C35" s="45" t="s">
        <v>34</v>
      </c>
      <c r="D35" s="46">
        <v>11.27</v>
      </c>
      <c r="E35" s="45" t="s">
        <v>34</v>
      </c>
      <c r="F35" s="46">
        <v>11.63</v>
      </c>
      <c r="G35" s="45" t="s">
        <v>34</v>
      </c>
      <c r="H35" s="46">
        <v>11.628444808131862</v>
      </c>
      <c r="I35" s="45" t="s">
        <v>34</v>
      </c>
      <c r="J35" s="46">
        <v>10.150842657741395</v>
      </c>
      <c r="K35" s="47">
        <v>32</v>
      </c>
      <c r="L35" s="44">
        <f t="shared" si="0"/>
        <v>11.725792630948519</v>
      </c>
      <c r="M35" s="44">
        <f t="shared" si="1"/>
        <v>13.949675688869339</v>
      </c>
    </row>
    <row r="36" spans="1:13" ht="15" customHeight="1" x14ac:dyDescent="0.3">
      <c r="A36" s="42" t="s">
        <v>35</v>
      </c>
      <c r="B36" s="43">
        <v>9.2693843310705315</v>
      </c>
      <c r="C36" s="42" t="s">
        <v>35</v>
      </c>
      <c r="D36" s="43">
        <v>7.51</v>
      </c>
      <c r="E36" s="42" t="s">
        <v>35</v>
      </c>
      <c r="F36" s="43">
        <v>10.38</v>
      </c>
      <c r="G36" s="42" t="s">
        <v>35</v>
      </c>
      <c r="H36" s="43">
        <v>9.503418061619076</v>
      </c>
      <c r="I36" s="42" t="s">
        <v>35</v>
      </c>
      <c r="J36" s="43">
        <v>9.9741535866984883</v>
      </c>
      <c r="K36" s="34">
        <v>33</v>
      </c>
      <c r="L36" s="44">
        <f t="shared" si="0"/>
        <v>9.3273911958776203</v>
      </c>
      <c r="M36" s="44">
        <f t="shared" si="1"/>
        <v>9.2693843310705315</v>
      </c>
    </row>
    <row r="37" spans="1:13" ht="15" customHeight="1" x14ac:dyDescent="0.3">
      <c r="A37" s="45" t="s">
        <v>107</v>
      </c>
      <c r="B37" s="46">
        <v>17.151860051688853</v>
      </c>
      <c r="C37" s="45" t="s">
        <v>107</v>
      </c>
      <c r="D37" s="46">
        <v>15.57</v>
      </c>
      <c r="E37" s="45" t="s">
        <v>107</v>
      </c>
      <c r="F37" s="46">
        <v>15.13</v>
      </c>
      <c r="G37" s="45" t="s">
        <v>107</v>
      </c>
      <c r="H37" s="46">
        <v>12.347316146572812</v>
      </c>
      <c r="I37" s="45" t="s">
        <v>107</v>
      </c>
      <c r="J37" s="46">
        <v>11.571072394813758</v>
      </c>
      <c r="K37" s="47">
        <v>34</v>
      </c>
      <c r="L37" s="44">
        <f t="shared" si="0"/>
        <v>14.354049718615084</v>
      </c>
      <c r="M37" s="44">
        <f t="shared" si="1"/>
        <v>17.151860051688853</v>
      </c>
    </row>
    <row r="38" spans="1:13" ht="15" customHeight="1" x14ac:dyDescent="0.3">
      <c r="A38" s="42" t="s">
        <v>36</v>
      </c>
      <c r="B38" s="43">
        <v>22.669654496072873</v>
      </c>
      <c r="C38" s="42" t="s">
        <v>36</v>
      </c>
      <c r="D38" s="43">
        <v>19.329999999999998</v>
      </c>
      <c r="E38" s="42" t="s">
        <v>36</v>
      </c>
      <c r="F38" s="43">
        <v>18.97</v>
      </c>
      <c r="G38" s="42" t="s">
        <v>36</v>
      </c>
      <c r="H38" s="43">
        <v>14.871941213450928</v>
      </c>
      <c r="I38" s="42" t="s">
        <v>36</v>
      </c>
      <c r="J38" s="43">
        <v>14.265630243617171</v>
      </c>
      <c r="K38" s="34">
        <v>35</v>
      </c>
      <c r="L38" s="44">
        <f t="shared" si="0"/>
        <v>18.021445190628192</v>
      </c>
      <c r="M38" s="44">
        <f t="shared" si="1"/>
        <v>22.669654496072873</v>
      </c>
    </row>
    <row r="39" spans="1:13" ht="15" customHeight="1" x14ac:dyDescent="0.3">
      <c r="A39" s="45" t="s">
        <v>37</v>
      </c>
      <c r="B39" s="46">
        <v>11.737714226239843</v>
      </c>
      <c r="C39" s="45" t="s">
        <v>37</v>
      </c>
      <c r="D39" s="46">
        <v>10.7</v>
      </c>
      <c r="E39" s="45" t="s">
        <v>37</v>
      </c>
      <c r="F39" s="46">
        <v>10.72</v>
      </c>
      <c r="G39" s="45" t="s">
        <v>37</v>
      </c>
      <c r="H39" s="46">
        <v>9.4826931917999264</v>
      </c>
      <c r="I39" s="45" t="s">
        <v>37</v>
      </c>
      <c r="J39" s="46">
        <v>10.060796549494015</v>
      </c>
      <c r="K39" s="47">
        <v>36</v>
      </c>
      <c r="L39" s="44">
        <f t="shared" si="0"/>
        <v>10.540240793506756</v>
      </c>
      <c r="M39" s="44">
        <f t="shared" si="1"/>
        <v>11.737714226239843</v>
      </c>
    </row>
    <row r="40" spans="1:13" ht="15" customHeight="1" x14ac:dyDescent="0.3">
      <c r="A40" s="42" t="s">
        <v>38</v>
      </c>
      <c r="B40" s="43">
        <v>23.491669028543857</v>
      </c>
      <c r="C40" s="42" t="s">
        <v>38</v>
      </c>
      <c r="D40" s="43">
        <v>19.329999999999998</v>
      </c>
      <c r="E40" s="42" t="s">
        <v>38</v>
      </c>
      <c r="F40" s="43">
        <v>20.51</v>
      </c>
      <c r="G40" s="42" t="s">
        <v>38</v>
      </c>
      <c r="H40" s="43">
        <v>16.982372706090484</v>
      </c>
      <c r="I40" s="42" t="s">
        <v>38</v>
      </c>
      <c r="J40" s="43">
        <v>17.935051754602803</v>
      </c>
      <c r="K40" s="34">
        <v>37</v>
      </c>
      <c r="L40" s="44">
        <f t="shared" si="0"/>
        <v>19.649818697847429</v>
      </c>
      <c r="M40" s="44">
        <f t="shared" si="1"/>
        <v>23.491669028543857</v>
      </c>
    </row>
    <row r="41" spans="1:13" ht="15" customHeight="1" x14ac:dyDescent="0.3">
      <c r="A41" s="45" t="s">
        <v>39</v>
      </c>
      <c r="B41" s="46">
        <v>10.945436440125327</v>
      </c>
      <c r="C41" s="45" t="s">
        <v>39</v>
      </c>
      <c r="D41" s="46">
        <v>8.7100000000000009</v>
      </c>
      <c r="E41" s="45" t="s">
        <v>39</v>
      </c>
      <c r="F41" s="46">
        <v>13.78</v>
      </c>
      <c r="G41" s="45" t="s">
        <v>39</v>
      </c>
      <c r="H41" s="46">
        <v>11.001027077865123</v>
      </c>
      <c r="I41" s="45" t="s">
        <v>39</v>
      </c>
      <c r="J41" s="46">
        <v>13.688534966525213</v>
      </c>
      <c r="K41" s="47">
        <v>38</v>
      </c>
      <c r="L41" s="44">
        <f t="shared" si="0"/>
        <v>11.624999696903133</v>
      </c>
      <c r="M41" s="44">
        <f t="shared" si="1"/>
        <v>10.945436440125327</v>
      </c>
    </row>
    <row r="42" spans="1:13" ht="15" customHeight="1" x14ac:dyDescent="0.3">
      <c r="A42" s="42" t="s">
        <v>40</v>
      </c>
      <c r="B42" s="43">
        <v>9.3735779754532871</v>
      </c>
      <c r="C42" s="42" t="s">
        <v>40</v>
      </c>
      <c r="D42" s="43">
        <v>8.6300000000000008</v>
      </c>
      <c r="E42" s="42" t="s">
        <v>40</v>
      </c>
      <c r="F42" s="43">
        <v>8.24</v>
      </c>
      <c r="G42" s="42" t="s">
        <v>40</v>
      </c>
      <c r="H42" s="43">
        <v>7.8946387345846949</v>
      </c>
      <c r="I42" s="42" t="s">
        <v>40</v>
      </c>
      <c r="J42" s="43">
        <v>10.685534150696153</v>
      </c>
      <c r="K42" s="34">
        <v>39</v>
      </c>
      <c r="L42" s="44">
        <f t="shared" si="0"/>
        <v>8.964750172146827</v>
      </c>
      <c r="M42" s="44">
        <f t="shared" si="1"/>
        <v>9.3735779754532871</v>
      </c>
    </row>
    <row r="43" spans="1:13" ht="15" customHeight="1" x14ac:dyDescent="0.3">
      <c r="A43" s="45" t="s">
        <v>41</v>
      </c>
      <c r="B43" s="46">
        <v>12.736817291644046</v>
      </c>
      <c r="C43" s="45" t="s">
        <v>41</v>
      </c>
      <c r="D43" s="46">
        <v>10.6</v>
      </c>
      <c r="E43" s="45" t="s">
        <v>41</v>
      </c>
      <c r="F43" s="46">
        <v>13.37</v>
      </c>
      <c r="G43" s="45" t="s">
        <v>41</v>
      </c>
      <c r="H43" s="46">
        <v>12.298273827801401</v>
      </c>
      <c r="I43" s="45" t="s">
        <v>41</v>
      </c>
      <c r="J43" s="46">
        <v>11.885324158285641</v>
      </c>
      <c r="K43" s="47">
        <v>40</v>
      </c>
      <c r="L43" s="44">
        <f t="shared" si="0"/>
        <v>12.178083055546217</v>
      </c>
      <c r="M43" s="44">
        <f t="shared" si="1"/>
        <v>12.736817291644046</v>
      </c>
    </row>
    <row r="44" spans="1:13" ht="15" customHeight="1" x14ac:dyDescent="0.3">
      <c r="A44" s="42" t="s">
        <v>42</v>
      </c>
      <c r="B44" s="43">
        <v>16.57244278503747</v>
      </c>
      <c r="C44" s="42" t="s">
        <v>42</v>
      </c>
      <c r="D44" s="43">
        <v>13.38</v>
      </c>
      <c r="E44" s="42" t="s">
        <v>42</v>
      </c>
      <c r="F44" s="43">
        <v>14.19</v>
      </c>
      <c r="G44" s="42" t="s">
        <v>42</v>
      </c>
      <c r="H44" s="43">
        <v>13.547329315343838</v>
      </c>
      <c r="I44" s="42" t="s">
        <v>42</v>
      </c>
      <c r="J44" s="43">
        <v>12.960304006155969</v>
      </c>
      <c r="K44" s="34">
        <v>41</v>
      </c>
      <c r="L44" s="44">
        <f t="shared" si="0"/>
        <v>14.130015221307454</v>
      </c>
      <c r="M44" s="44">
        <f t="shared" si="1"/>
        <v>16.57244278503747</v>
      </c>
    </row>
    <row r="45" spans="1:13" ht="15" customHeight="1" x14ac:dyDescent="0.3">
      <c r="A45" s="45" t="s">
        <v>43</v>
      </c>
      <c r="B45" s="46">
        <v>26.351968846960887</v>
      </c>
      <c r="C45" s="45" t="s">
        <v>43</v>
      </c>
      <c r="D45" s="46">
        <v>18.78</v>
      </c>
      <c r="E45" s="45" t="s">
        <v>43</v>
      </c>
      <c r="F45" s="46">
        <v>18.739999999999998</v>
      </c>
      <c r="G45" s="45" t="s">
        <v>43</v>
      </c>
      <c r="H45" s="46">
        <v>15.568588781167781</v>
      </c>
      <c r="I45" s="45" t="s">
        <v>43</v>
      </c>
      <c r="J45" s="46">
        <v>15.71821612936442</v>
      </c>
      <c r="K45" s="47">
        <v>42</v>
      </c>
      <c r="L45" s="44">
        <f t="shared" si="0"/>
        <v>19.031754751498617</v>
      </c>
      <c r="M45" s="44">
        <f t="shared" si="1"/>
        <v>26.351968846960887</v>
      </c>
    </row>
    <row r="46" spans="1:13" ht="15" customHeight="1" x14ac:dyDescent="0.3">
      <c r="A46" s="42" t="s">
        <v>44</v>
      </c>
      <c r="B46" s="43">
        <v>10.26574583037824</v>
      </c>
      <c r="C46" s="42" t="s">
        <v>44</v>
      </c>
      <c r="D46" s="43">
        <v>9.15</v>
      </c>
      <c r="E46" s="42" t="s">
        <v>44</v>
      </c>
      <c r="F46" s="43">
        <v>16.440000000000001</v>
      </c>
      <c r="G46" s="42" t="s">
        <v>44</v>
      </c>
      <c r="H46" s="43">
        <v>12.475075915790406</v>
      </c>
      <c r="I46" s="42" t="s">
        <v>44</v>
      </c>
      <c r="J46" s="43">
        <v>8.2657885650649554</v>
      </c>
      <c r="K46" s="34">
        <v>43</v>
      </c>
      <c r="L46" s="44">
        <f t="shared" si="0"/>
        <v>11.319322062246721</v>
      </c>
      <c r="M46" s="44">
        <f t="shared" si="1"/>
        <v>10.26574583037824</v>
      </c>
    </row>
    <row r="47" spans="1:13" ht="15" customHeight="1" x14ac:dyDescent="0.3">
      <c r="A47" s="45" t="s">
        <v>45</v>
      </c>
      <c r="B47" s="46">
        <v>9.5328892538065659</v>
      </c>
      <c r="C47" s="45" t="s">
        <v>45</v>
      </c>
      <c r="D47" s="46">
        <v>10.58</v>
      </c>
      <c r="E47" s="45" t="s">
        <v>45</v>
      </c>
      <c r="F47" s="46">
        <v>8.3699999999999992</v>
      </c>
      <c r="G47" s="45" t="s">
        <v>45</v>
      </c>
      <c r="H47" s="46">
        <v>10.015514828547166</v>
      </c>
      <c r="I47" s="45" t="s">
        <v>45</v>
      </c>
      <c r="J47" s="46">
        <v>8.379794116685245</v>
      </c>
      <c r="K47" s="47">
        <v>44</v>
      </c>
      <c r="L47" s="44">
        <f t="shared" si="0"/>
        <v>9.3756396398077957</v>
      </c>
      <c r="M47" s="44">
        <f t="shared" si="1"/>
        <v>9.5328892538065659</v>
      </c>
    </row>
    <row r="48" spans="1:13" ht="15" customHeight="1" x14ac:dyDescent="0.3">
      <c r="A48" s="42" t="s">
        <v>46</v>
      </c>
      <c r="B48" s="43">
        <v>11.395957871571646</v>
      </c>
      <c r="C48" s="42" t="s">
        <v>46</v>
      </c>
      <c r="D48" s="43">
        <v>9.26</v>
      </c>
      <c r="E48" s="42" t="s">
        <v>46</v>
      </c>
      <c r="F48" s="43">
        <v>11.91</v>
      </c>
      <c r="G48" s="42" t="s">
        <v>46</v>
      </c>
      <c r="H48" s="43">
        <v>10.358834360103382</v>
      </c>
      <c r="I48" s="42" t="s">
        <v>46</v>
      </c>
      <c r="J48" s="43">
        <v>8.5346278353704772</v>
      </c>
      <c r="K48" s="34">
        <v>45</v>
      </c>
      <c r="L48" s="44">
        <f t="shared" si="0"/>
        <v>10.291884013409099</v>
      </c>
      <c r="M48" s="44">
        <f t="shared" si="1"/>
        <v>11.395957871571646</v>
      </c>
    </row>
    <row r="49" spans="1:13" ht="15" customHeight="1" x14ac:dyDescent="0.3">
      <c r="A49" s="45" t="s">
        <v>47</v>
      </c>
      <c r="B49" s="46">
        <v>21.975408868218786</v>
      </c>
      <c r="C49" s="45" t="s">
        <v>47</v>
      </c>
      <c r="D49" s="46">
        <v>16.8</v>
      </c>
      <c r="E49" s="45" t="s">
        <v>47</v>
      </c>
      <c r="F49" s="46">
        <v>21.42</v>
      </c>
      <c r="G49" s="45" t="s">
        <v>47</v>
      </c>
      <c r="H49" s="46">
        <v>21.608364913497894</v>
      </c>
      <c r="I49" s="45" t="s">
        <v>47</v>
      </c>
      <c r="J49" s="46">
        <v>18.347042968876206</v>
      </c>
      <c r="K49" s="47">
        <v>46</v>
      </c>
      <c r="L49" s="44">
        <f t="shared" si="0"/>
        <v>20.030163350118578</v>
      </c>
      <c r="M49" s="44">
        <f t="shared" si="1"/>
        <v>21.975408868218786</v>
      </c>
    </row>
    <row r="50" spans="1:13" ht="15" customHeight="1" x14ac:dyDescent="0.3">
      <c r="A50" s="42" t="s">
        <v>48</v>
      </c>
      <c r="B50" s="43">
        <v>13.877955687799711</v>
      </c>
      <c r="C50" s="42" t="s">
        <v>48</v>
      </c>
      <c r="D50" s="43">
        <v>10.79</v>
      </c>
      <c r="E50" s="42" t="s">
        <v>48</v>
      </c>
      <c r="F50" s="43">
        <v>14.85</v>
      </c>
      <c r="G50" s="42" t="s">
        <v>48</v>
      </c>
      <c r="H50" s="43">
        <v>12.614515352003059</v>
      </c>
      <c r="I50" s="42" t="s">
        <v>48</v>
      </c>
      <c r="J50" s="43">
        <v>9.5966938446807504</v>
      </c>
      <c r="K50" s="34">
        <v>47</v>
      </c>
      <c r="L50" s="44">
        <f t="shared" si="0"/>
        <v>12.345832976896705</v>
      </c>
      <c r="M50" s="44">
        <f t="shared" si="1"/>
        <v>13.877955687799711</v>
      </c>
    </row>
    <row r="51" spans="1:13" ht="15" customHeight="1" x14ac:dyDescent="0.3">
      <c r="A51" s="45" t="s">
        <v>49</v>
      </c>
      <c r="B51" s="46">
        <v>9.5841543430996516</v>
      </c>
      <c r="C51" s="45" t="s">
        <v>49</v>
      </c>
      <c r="D51" s="46">
        <v>4.09</v>
      </c>
      <c r="E51" s="45" t="s">
        <v>49</v>
      </c>
      <c r="F51" s="46">
        <v>8.81</v>
      </c>
      <c r="G51" s="45" t="s">
        <v>49</v>
      </c>
      <c r="H51" s="46">
        <v>11.712820982401592</v>
      </c>
      <c r="I51" s="45" t="s">
        <v>49</v>
      </c>
      <c r="J51" s="46">
        <v>6.6232179628406964</v>
      </c>
      <c r="K51" s="47">
        <v>48</v>
      </c>
      <c r="L51" s="44">
        <f t="shared" si="0"/>
        <v>8.1640386576683888</v>
      </c>
      <c r="M51" s="44">
        <f t="shared" si="1"/>
        <v>9.5841543430996516</v>
      </c>
    </row>
    <row r="52" spans="1:13" ht="15" customHeight="1" x14ac:dyDescent="0.3">
      <c r="A52" s="42" t="s">
        <v>50</v>
      </c>
      <c r="B52" s="43">
        <v>8.7680550909557073</v>
      </c>
      <c r="C52" s="42" t="s">
        <v>50</v>
      </c>
      <c r="D52" s="43">
        <v>7.43</v>
      </c>
      <c r="E52" s="42" t="s">
        <v>50</v>
      </c>
      <c r="F52" s="43">
        <v>8.3699999999999992</v>
      </c>
      <c r="G52" s="42" t="s">
        <v>50</v>
      </c>
      <c r="H52" s="43">
        <v>8.2010572258813763</v>
      </c>
      <c r="I52" s="42" t="s">
        <v>50</v>
      </c>
      <c r="J52" s="43">
        <v>7.3893055665694645</v>
      </c>
      <c r="K52" s="34">
        <v>49</v>
      </c>
      <c r="L52" s="44">
        <f t="shared" si="0"/>
        <v>8.0316835766813082</v>
      </c>
      <c r="M52" s="44">
        <f t="shared" si="1"/>
        <v>8.7680550909557073</v>
      </c>
    </row>
    <row r="53" spans="1:13" ht="15" customHeight="1" x14ac:dyDescent="0.3">
      <c r="A53" s="45" t="s">
        <v>51</v>
      </c>
      <c r="B53" s="46">
        <v>9.172700433113917</v>
      </c>
      <c r="C53" s="45" t="s">
        <v>51</v>
      </c>
      <c r="D53" s="46">
        <v>7.7</v>
      </c>
      <c r="E53" s="45" t="s">
        <v>51</v>
      </c>
      <c r="F53" s="46">
        <v>12.95</v>
      </c>
      <c r="G53" s="45" t="s">
        <v>51</v>
      </c>
      <c r="H53" s="46">
        <v>17.805742810506946</v>
      </c>
      <c r="I53" s="45" t="s">
        <v>51</v>
      </c>
      <c r="J53" s="46">
        <v>9.0186484941063512</v>
      </c>
      <c r="K53" s="47">
        <v>50</v>
      </c>
      <c r="L53" s="44">
        <f t="shared" si="0"/>
        <v>11.329418347545444</v>
      </c>
      <c r="M53" s="44">
        <f t="shared" si="1"/>
        <v>9.172700433113917</v>
      </c>
    </row>
    <row r="54" spans="1:13" ht="15" customHeight="1" x14ac:dyDescent="0.3">
      <c r="A54" s="42" t="s">
        <v>52</v>
      </c>
      <c r="B54" s="43">
        <v>4.8946646248016359</v>
      </c>
      <c r="C54" s="42" t="s">
        <v>52</v>
      </c>
      <c r="D54" s="43">
        <v>5.73</v>
      </c>
      <c r="E54" s="42" t="s">
        <v>52</v>
      </c>
      <c r="F54" s="43">
        <v>10.56</v>
      </c>
      <c r="G54" s="42" t="s">
        <v>52</v>
      </c>
      <c r="H54" s="43">
        <v>16.696779375224043</v>
      </c>
      <c r="I54" s="42" t="s">
        <v>52</v>
      </c>
      <c r="J54" s="43">
        <v>5.5920294076603323</v>
      </c>
      <c r="K54" s="34">
        <v>51</v>
      </c>
      <c r="L54" s="44">
        <f t="shared" si="0"/>
        <v>8.6946946815372037</v>
      </c>
      <c r="M54" s="44">
        <f t="shared" si="1"/>
        <v>4.8946646248016359</v>
      </c>
    </row>
    <row r="55" spans="1:13" ht="15" customHeight="1" x14ac:dyDescent="0.3">
      <c r="A55" s="45" t="s">
        <v>53</v>
      </c>
      <c r="B55" s="46">
        <v>12.869405786649018</v>
      </c>
      <c r="C55" s="45" t="s">
        <v>53</v>
      </c>
      <c r="D55" s="46">
        <v>12.3</v>
      </c>
      <c r="E55" s="45" t="s">
        <v>53</v>
      </c>
      <c r="F55" s="46">
        <v>14.58</v>
      </c>
      <c r="G55" s="45" t="s">
        <v>53</v>
      </c>
      <c r="H55" s="46">
        <v>14.030035337764685</v>
      </c>
      <c r="I55" s="45" t="s">
        <v>53</v>
      </c>
      <c r="J55" s="46">
        <v>11.806397478505797</v>
      </c>
      <c r="K55" s="47">
        <v>52</v>
      </c>
      <c r="L55" s="44">
        <f t="shared" si="0"/>
        <v>13.117167720583902</v>
      </c>
      <c r="M55" s="44">
        <f t="shared" si="1"/>
        <v>12.869405786649018</v>
      </c>
    </row>
    <row r="56" spans="1:13" ht="15" customHeight="1" x14ac:dyDescent="0.3">
      <c r="A56" s="42" t="s">
        <v>54</v>
      </c>
      <c r="B56" s="43">
        <v>8.5829147808730095</v>
      </c>
      <c r="C56" s="42" t="s">
        <v>54</v>
      </c>
      <c r="D56" s="43">
        <v>7.19</v>
      </c>
      <c r="E56" s="42" t="s">
        <v>54</v>
      </c>
      <c r="F56" s="43">
        <v>12.15</v>
      </c>
      <c r="G56" s="42" t="s">
        <v>54</v>
      </c>
      <c r="H56" s="43">
        <v>13.487779464677207</v>
      </c>
      <c r="I56" s="42" t="s">
        <v>54</v>
      </c>
      <c r="J56" s="43">
        <v>5.7692297864889834</v>
      </c>
      <c r="K56" s="34">
        <v>53</v>
      </c>
      <c r="L56" s="44">
        <f t="shared" si="0"/>
        <v>9.4359848064078413</v>
      </c>
      <c r="M56" s="44">
        <f t="shared" si="1"/>
        <v>8.5829147808730095</v>
      </c>
    </row>
    <row r="57" spans="1:13" ht="15" customHeight="1" x14ac:dyDescent="0.3">
      <c r="A57" s="45" t="s">
        <v>55</v>
      </c>
      <c r="B57" s="46">
        <v>9.508993154383969</v>
      </c>
      <c r="C57" s="45" t="s">
        <v>55</v>
      </c>
      <c r="D57" s="46">
        <v>8.0299999999999994</v>
      </c>
      <c r="E57" s="45" t="s">
        <v>55</v>
      </c>
      <c r="F57" s="46">
        <v>10.3</v>
      </c>
      <c r="G57" s="45" t="s">
        <v>55</v>
      </c>
      <c r="H57" s="46">
        <v>9.7967416974367563</v>
      </c>
      <c r="I57" s="45" t="s">
        <v>55</v>
      </c>
      <c r="J57" s="46">
        <v>9.4514455713518366</v>
      </c>
      <c r="K57" s="47">
        <v>54</v>
      </c>
      <c r="L57" s="44">
        <f t="shared" si="0"/>
        <v>9.4174360846345113</v>
      </c>
      <c r="M57" s="44">
        <f t="shared" si="1"/>
        <v>9.508993154383969</v>
      </c>
    </row>
    <row r="58" spans="1:13" ht="15" customHeight="1" x14ac:dyDescent="0.3">
      <c r="A58" s="42" t="s">
        <v>56</v>
      </c>
      <c r="B58" s="43">
        <v>7.534351489580418</v>
      </c>
      <c r="C58" s="42" t="s">
        <v>56</v>
      </c>
      <c r="D58" s="43">
        <v>4.76</v>
      </c>
      <c r="E58" s="42" t="s">
        <v>56</v>
      </c>
      <c r="F58" s="43">
        <v>8.9</v>
      </c>
      <c r="G58" s="42" t="s">
        <v>56</v>
      </c>
      <c r="H58" s="43">
        <v>8.6179221098639296</v>
      </c>
      <c r="I58" s="42" t="s">
        <v>56</v>
      </c>
      <c r="J58" s="43">
        <v>9.0807104813115096</v>
      </c>
      <c r="K58" s="34">
        <v>55</v>
      </c>
      <c r="L58" s="44">
        <f t="shared" si="0"/>
        <v>7.7785968161511718</v>
      </c>
      <c r="M58" s="44">
        <f t="shared" si="1"/>
        <v>7.534351489580418</v>
      </c>
    </row>
    <row r="59" spans="1:13" ht="15" customHeight="1" x14ac:dyDescent="0.3">
      <c r="A59" s="45" t="s">
        <v>57</v>
      </c>
      <c r="B59" s="46">
        <v>12.030275988961662</v>
      </c>
      <c r="C59" s="45" t="s">
        <v>57</v>
      </c>
      <c r="D59" s="46">
        <v>10.37</v>
      </c>
      <c r="E59" s="45" t="s">
        <v>57</v>
      </c>
      <c r="F59" s="46">
        <v>10.55</v>
      </c>
      <c r="G59" s="45" t="s">
        <v>57</v>
      </c>
      <c r="H59" s="46">
        <v>10.233121447409266</v>
      </c>
      <c r="I59" s="45" t="s">
        <v>57</v>
      </c>
      <c r="J59" s="46">
        <v>8.9174075191010314</v>
      </c>
      <c r="K59" s="47">
        <v>56</v>
      </c>
      <c r="L59" s="44">
        <f t="shared" si="0"/>
        <v>10.420160991094393</v>
      </c>
      <c r="M59" s="44">
        <f t="shared" si="1"/>
        <v>12.030275988961662</v>
      </c>
    </row>
    <row r="60" spans="1:13" ht="15" customHeight="1" x14ac:dyDescent="0.3">
      <c r="A60" s="42" t="s">
        <v>58</v>
      </c>
      <c r="B60" s="43">
        <v>13.650576846691388</v>
      </c>
      <c r="C60" s="42" t="s">
        <v>58</v>
      </c>
      <c r="D60" s="43">
        <v>8.15</v>
      </c>
      <c r="E60" s="42" t="s">
        <v>58</v>
      </c>
      <c r="F60" s="43">
        <v>8.3800000000000008</v>
      </c>
      <c r="G60" s="42" t="s">
        <v>58</v>
      </c>
      <c r="H60" s="43">
        <v>7.8936743364657387</v>
      </c>
      <c r="I60" s="42" t="s">
        <v>58</v>
      </c>
      <c r="J60" s="43">
        <v>4.761478093130477</v>
      </c>
      <c r="K60" s="34">
        <v>57</v>
      </c>
      <c r="L60" s="44">
        <f t="shared" si="0"/>
        <v>8.5671458552575199</v>
      </c>
      <c r="M60" s="44">
        <f t="shared" si="1"/>
        <v>13.650576846691388</v>
      </c>
    </row>
    <row r="61" spans="1:13" ht="15" customHeight="1" x14ac:dyDescent="0.3">
      <c r="A61" s="45" t="s">
        <v>59</v>
      </c>
      <c r="B61" s="46">
        <v>9.1787026265847462</v>
      </c>
      <c r="C61" s="45" t="s">
        <v>59</v>
      </c>
      <c r="D61" s="46">
        <v>6.84</v>
      </c>
      <c r="E61" s="45" t="s">
        <v>59</v>
      </c>
      <c r="F61" s="46">
        <v>8.02</v>
      </c>
      <c r="G61" s="45" t="s">
        <v>59</v>
      </c>
      <c r="H61" s="46">
        <v>7.2059247381368863</v>
      </c>
      <c r="I61" s="45" t="s">
        <v>60</v>
      </c>
      <c r="J61" s="46">
        <v>8.8455226346470575</v>
      </c>
      <c r="K61" s="47">
        <v>58</v>
      </c>
      <c r="L61" s="44">
        <f t="shared" si="0"/>
        <v>8.0180299998737379</v>
      </c>
      <c r="M61" s="44">
        <f t="shared" si="1"/>
        <v>9.1787026265847462</v>
      </c>
    </row>
    <row r="62" spans="1:13" ht="15" customHeight="1" x14ac:dyDescent="0.3">
      <c r="A62" s="42" t="s">
        <v>61</v>
      </c>
      <c r="B62" s="43">
        <v>22.644781657339148</v>
      </c>
      <c r="C62" s="42" t="s">
        <v>61</v>
      </c>
      <c r="D62" s="43">
        <v>19.2</v>
      </c>
      <c r="E62" s="42" t="s">
        <v>61</v>
      </c>
      <c r="F62" s="43">
        <v>20.79</v>
      </c>
      <c r="G62" s="42" t="s">
        <v>61</v>
      </c>
      <c r="H62" s="43">
        <v>20.516642450355327</v>
      </c>
      <c r="I62" s="42" t="s">
        <v>61</v>
      </c>
      <c r="J62" s="43">
        <v>21.464463136095087</v>
      </c>
      <c r="K62" s="34">
        <v>59</v>
      </c>
      <c r="L62" s="44">
        <f t="shared" si="0"/>
        <v>20.923177448757915</v>
      </c>
      <c r="M62" s="44">
        <f t="shared" si="1"/>
        <v>22.644781657339148</v>
      </c>
    </row>
    <row r="63" spans="1:13" ht="15" customHeight="1" x14ac:dyDescent="0.3">
      <c r="A63" s="45" t="s">
        <v>62</v>
      </c>
      <c r="B63" s="46">
        <v>26.105981738000789</v>
      </c>
      <c r="C63" s="45" t="s">
        <v>62</v>
      </c>
      <c r="D63" s="46">
        <v>33.799999999999997</v>
      </c>
      <c r="E63" s="45" t="s">
        <v>62</v>
      </c>
      <c r="F63" s="46">
        <v>28.92</v>
      </c>
      <c r="G63" s="45" t="s">
        <v>62</v>
      </c>
      <c r="H63" s="46">
        <v>21.126161357850574</v>
      </c>
      <c r="I63" s="45" t="s">
        <v>62</v>
      </c>
      <c r="J63" s="46">
        <v>28.574525637601202</v>
      </c>
      <c r="K63" s="47">
        <v>60</v>
      </c>
      <c r="L63" s="44">
        <f t="shared" si="0"/>
        <v>27.705333746690513</v>
      </c>
      <c r="M63" s="44">
        <f t="shared" si="1"/>
        <v>26.105981738000789</v>
      </c>
    </row>
    <row r="64" spans="1:13" ht="15" customHeight="1" x14ac:dyDescent="0.3">
      <c r="A64" s="42" t="s">
        <v>63</v>
      </c>
      <c r="B64" s="43">
        <v>7.6753015175882124</v>
      </c>
      <c r="C64" s="42" t="s">
        <v>63</v>
      </c>
      <c r="D64" s="43">
        <v>6.97</v>
      </c>
      <c r="E64" s="42" t="s">
        <v>63</v>
      </c>
      <c r="F64" s="43">
        <v>11.96</v>
      </c>
      <c r="G64" s="42" t="s">
        <v>63</v>
      </c>
      <c r="H64" s="43">
        <v>19.898103871929717</v>
      </c>
      <c r="I64" s="42" t="s">
        <v>63</v>
      </c>
      <c r="J64" s="43">
        <v>14.812758139591059</v>
      </c>
      <c r="K64" s="34">
        <v>61</v>
      </c>
      <c r="L64" s="44">
        <f t="shared" si="0"/>
        <v>12.263232705821798</v>
      </c>
      <c r="M64" s="44">
        <f t="shared" si="1"/>
        <v>7.6753015175882124</v>
      </c>
    </row>
    <row r="65" spans="1:13" ht="15" customHeight="1" x14ac:dyDescent="0.3">
      <c r="A65" s="45" t="s">
        <v>64</v>
      </c>
      <c r="B65" s="46">
        <v>12.603884514272561</v>
      </c>
      <c r="C65" s="45" t="s">
        <v>64</v>
      </c>
      <c r="D65" s="46">
        <v>10.74</v>
      </c>
      <c r="E65" s="45" t="s">
        <v>64</v>
      </c>
      <c r="F65" s="46">
        <v>14.08</v>
      </c>
      <c r="G65" s="45" t="s">
        <v>64</v>
      </c>
      <c r="H65" s="46">
        <v>11.746101129485774</v>
      </c>
      <c r="I65" s="45" t="s">
        <v>64</v>
      </c>
      <c r="J65" s="46">
        <v>13.416050691708509</v>
      </c>
      <c r="K65" s="47">
        <v>62</v>
      </c>
      <c r="L65" s="44">
        <f t="shared" si="0"/>
        <v>12.517207267093369</v>
      </c>
      <c r="M65" s="44">
        <f t="shared" si="1"/>
        <v>12.603884514272561</v>
      </c>
    </row>
    <row r="66" spans="1:13" ht="15" customHeight="1" x14ac:dyDescent="0.3">
      <c r="A66" s="42" t="s">
        <v>65</v>
      </c>
      <c r="B66" s="43">
        <v>13.310151722367038</v>
      </c>
      <c r="C66" s="42" t="s">
        <v>65</v>
      </c>
      <c r="D66" s="43">
        <v>12.32</v>
      </c>
      <c r="E66" s="42" t="s">
        <v>65</v>
      </c>
      <c r="F66" s="43">
        <v>11.68</v>
      </c>
      <c r="G66" s="42" t="s">
        <v>65</v>
      </c>
      <c r="H66" s="43">
        <v>10.864856395367038</v>
      </c>
      <c r="I66" s="42" t="s">
        <v>65</v>
      </c>
      <c r="J66" s="43">
        <v>10.422852635977204</v>
      </c>
      <c r="K66" s="34">
        <v>63</v>
      </c>
      <c r="L66" s="44">
        <f t="shared" si="0"/>
        <v>11.719572150742257</v>
      </c>
      <c r="M66" s="44">
        <f t="shared" si="1"/>
        <v>13.310151722367038</v>
      </c>
    </row>
    <row r="67" spans="1:13" ht="15" customHeight="1" x14ac:dyDescent="0.3">
      <c r="A67" s="45" t="s">
        <v>66</v>
      </c>
      <c r="B67" s="46">
        <v>14.91480658007074</v>
      </c>
      <c r="C67" s="45" t="s">
        <v>66</v>
      </c>
      <c r="D67" s="46">
        <v>8.11</v>
      </c>
      <c r="E67" s="45" t="s">
        <v>66</v>
      </c>
      <c r="F67" s="46">
        <v>14.25</v>
      </c>
      <c r="G67" s="45" t="s">
        <v>66</v>
      </c>
      <c r="H67" s="46">
        <v>9.2210910878795502</v>
      </c>
      <c r="I67" s="45" t="s">
        <v>66</v>
      </c>
      <c r="J67" s="46">
        <v>7.8946601886284942</v>
      </c>
      <c r="K67" s="47">
        <v>64</v>
      </c>
      <c r="L67" s="44">
        <f t="shared" si="0"/>
        <v>10.878111571315756</v>
      </c>
      <c r="M67" s="44">
        <f t="shared" si="1"/>
        <v>14.91480658007074</v>
      </c>
    </row>
    <row r="68" spans="1:13" ht="15" customHeight="1" x14ac:dyDescent="0.3">
      <c r="A68" s="42" t="s">
        <v>67</v>
      </c>
      <c r="B68" s="43">
        <v>16.879168682463227</v>
      </c>
      <c r="C68" s="42" t="s">
        <v>67</v>
      </c>
      <c r="D68" s="43">
        <v>13.79</v>
      </c>
      <c r="E68" s="42" t="s">
        <v>67</v>
      </c>
      <c r="F68" s="43">
        <v>13.84</v>
      </c>
      <c r="G68" s="42" t="s">
        <v>67</v>
      </c>
      <c r="H68" s="43">
        <v>12.059473763516511</v>
      </c>
      <c r="I68" s="42" t="s">
        <v>67</v>
      </c>
      <c r="J68" s="43">
        <v>12.681816088922492</v>
      </c>
      <c r="K68" s="34">
        <v>65</v>
      </c>
      <c r="L68" s="44">
        <f t="shared" si="0"/>
        <v>13.850091706980445</v>
      </c>
      <c r="M68" s="44">
        <f t="shared" si="1"/>
        <v>16.879168682463227</v>
      </c>
    </row>
    <row r="69" spans="1:13" ht="15" customHeight="1" x14ac:dyDescent="0.3">
      <c r="A69" s="45" t="s">
        <v>68</v>
      </c>
      <c r="B69" s="46">
        <v>13.90485967314048</v>
      </c>
      <c r="C69" s="45" t="s">
        <v>68</v>
      </c>
      <c r="D69" s="46">
        <v>11.21</v>
      </c>
      <c r="E69" s="45" t="s">
        <v>68</v>
      </c>
      <c r="F69" s="46">
        <v>11</v>
      </c>
      <c r="G69" s="45" t="s">
        <v>68</v>
      </c>
      <c r="H69" s="46">
        <v>11.776247943976001</v>
      </c>
      <c r="I69" s="45" t="s">
        <v>68</v>
      </c>
      <c r="J69" s="46">
        <v>11.49045033429843</v>
      </c>
      <c r="K69" s="47">
        <v>66</v>
      </c>
      <c r="L69" s="44">
        <f t="shared" ref="L69:L93" si="2">AVERAGE(B69,D69,F69,H69,J69)</f>
        <v>11.876311590282983</v>
      </c>
      <c r="M69" s="44">
        <f t="shared" ref="M69:M93" si="3">B69</f>
        <v>13.90485967314048</v>
      </c>
    </row>
    <row r="70" spans="1:13" ht="15" customHeight="1" x14ac:dyDescent="0.3">
      <c r="A70" s="42" t="s">
        <v>69</v>
      </c>
      <c r="B70" s="43">
        <v>13.600439116913867</v>
      </c>
      <c r="C70" s="42" t="s">
        <v>69</v>
      </c>
      <c r="D70" s="43">
        <v>10.97</v>
      </c>
      <c r="E70" s="42" t="s">
        <v>69</v>
      </c>
      <c r="F70" s="43">
        <v>13.52</v>
      </c>
      <c r="G70" s="42" t="s">
        <v>69</v>
      </c>
      <c r="H70" s="43">
        <v>11.471738140361268</v>
      </c>
      <c r="I70" s="42" t="s">
        <v>69</v>
      </c>
      <c r="J70" s="43">
        <v>13.026813284796326</v>
      </c>
      <c r="K70" s="34">
        <v>67</v>
      </c>
      <c r="L70" s="44">
        <f t="shared" si="2"/>
        <v>12.517798108414294</v>
      </c>
      <c r="M70" s="44">
        <f t="shared" si="3"/>
        <v>13.600439116913867</v>
      </c>
    </row>
    <row r="71" spans="1:13" ht="15" customHeight="1" x14ac:dyDescent="0.3">
      <c r="A71" s="45" t="s">
        <v>70</v>
      </c>
      <c r="B71" s="46">
        <v>12.660195060649688</v>
      </c>
      <c r="C71" s="45" t="s">
        <v>70</v>
      </c>
      <c r="D71" s="46">
        <v>10.84</v>
      </c>
      <c r="E71" s="45" t="s">
        <v>70</v>
      </c>
      <c r="F71" s="46">
        <v>13.48</v>
      </c>
      <c r="G71" s="45" t="s">
        <v>70</v>
      </c>
      <c r="H71" s="46">
        <v>12.608503997293926</v>
      </c>
      <c r="I71" s="45" t="s">
        <v>70</v>
      </c>
      <c r="J71" s="46">
        <v>10.716733587291792</v>
      </c>
      <c r="K71" s="47">
        <v>68</v>
      </c>
      <c r="L71" s="44">
        <f t="shared" si="2"/>
        <v>12.061086529047081</v>
      </c>
      <c r="M71" s="44">
        <f t="shared" si="3"/>
        <v>12.660195060649688</v>
      </c>
    </row>
    <row r="72" spans="1:13" ht="15" customHeight="1" x14ac:dyDescent="0.3">
      <c r="A72" s="42" t="s">
        <v>71</v>
      </c>
      <c r="B72" s="43">
        <v>12.205636964736465</v>
      </c>
      <c r="C72" s="42" t="s">
        <v>71</v>
      </c>
      <c r="D72" s="43">
        <v>9.31</v>
      </c>
      <c r="E72" s="42" t="s">
        <v>71</v>
      </c>
      <c r="F72" s="43">
        <v>9.4700000000000006</v>
      </c>
      <c r="G72" s="42" t="s">
        <v>71</v>
      </c>
      <c r="H72" s="43">
        <v>8.1901184087325092</v>
      </c>
      <c r="I72" s="42" t="s">
        <v>71</v>
      </c>
      <c r="J72" s="43">
        <v>7.9151921895643165</v>
      </c>
      <c r="K72" s="34">
        <v>69</v>
      </c>
      <c r="L72" s="44">
        <f t="shared" si="2"/>
        <v>9.4181895126066575</v>
      </c>
      <c r="M72" s="44">
        <f t="shared" si="3"/>
        <v>12.205636964736465</v>
      </c>
    </row>
    <row r="73" spans="1:13" ht="15" customHeight="1" x14ac:dyDescent="0.3">
      <c r="A73" s="45" t="s">
        <v>72</v>
      </c>
      <c r="B73" s="46">
        <v>8.9281208985486362</v>
      </c>
      <c r="C73" s="45" t="s">
        <v>72</v>
      </c>
      <c r="D73" s="46">
        <v>7.5</v>
      </c>
      <c r="E73" s="45" t="s">
        <v>72</v>
      </c>
      <c r="F73" s="46">
        <v>7.16</v>
      </c>
      <c r="G73" s="45" t="s">
        <v>72</v>
      </c>
      <c r="H73" s="46">
        <v>8.0008705482762732</v>
      </c>
      <c r="I73" s="45" t="s">
        <v>72</v>
      </c>
      <c r="J73" s="46">
        <v>8.779112134696371</v>
      </c>
      <c r="K73" s="47">
        <v>70</v>
      </c>
      <c r="L73" s="44">
        <f t="shared" si="2"/>
        <v>8.073620716304255</v>
      </c>
      <c r="M73" s="44">
        <f t="shared" si="3"/>
        <v>8.9281208985486362</v>
      </c>
    </row>
    <row r="74" spans="1:13" ht="15" customHeight="1" x14ac:dyDescent="0.3">
      <c r="A74" s="42" t="s">
        <v>73</v>
      </c>
      <c r="B74" s="43">
        <v>22.820140106083365</v>
      </c>
      <c r="C74" s="42" t="s">
        <v>73</v>
      </c>
      <c r="D74" s="43">
        <v>23.4</v>
      </c>
      <c r="E74" s="42" t="s">
        <v>73</v>
      </c>
      <c r="F74" s="43">
        <v>32.47</v>
      </c>
      <c r="G74" s="42" t="s">
        <v>73</v>
      </c>
      <c r="H74" s="43">
        <v>26.405661619937668</v>
      </c>
      <c r="I74" s="42" t="s">
        <v>73</v>
      </c>
      <c r="J74" s="43">
        <v>35.073786537785871</v>
      </c>
      <c r="K74" s="34">
        <v>71</v>
      </c>
      <c r="L74" s="44">
        <f t="shared" si="2"/>
        <v>28.033917652761382</v>
      </c>
      <c r="M74" s="44">
        <f t="shared" si="3"/>
        <v>22.820140106083365</v>
      </c>
    </row>
    <row r="75" spans="1:13" ht="15" customHeight="1" x14ac:dyDescent="0.3">
      <c r="A75" s="45" t="s">
        <v>74</v>
      </c>
      <c r="B75" s="46">
        <v>9.7157607475244507</v>
      </c>
      <c r="C75" s="45" t="s">
        <v>74</v>
      </c>
      <c r="D75" s="46">
        <v>7.34</v>
      </c>
      <c r="E75" s="45" t="s">
        <v>74</v>
      </c>
      <c r="F75" s="46">
        <v>7.91</v>
      </c>
      <c r="G75" s="45" t="s">
        <v>74</v>
      </c>
      <c r="H75" s="46">
        <v>8.0593228049106926</v>
      </c>
      <c r="I75" s="45" t="s">
        <v>74</v>
      </c>
      <c r="J75" s="46">
        <v>8.8090441563085218</v>
      </c>
      <c r="K75" s="47">
        <v>72</v>
      </c>
      <c r="L75" s="44">
        <f t="shared" si="2"/>
        <v>8.3668255417487352</v>
      </c>
      <c r="M75" s="44">
        <f t="shared" si="3"/>
        <v>9.7157607475244507</v>
      </c>
    </row>
    <row r="76" spans="1:13" ht="15" customHeight="1" x14ac:dyDescent="0.3">
      <c r="A76" s="42" t="s">
        <v>75</v>
      </c>
      <c r="B76" s="43">
        <v>5.9255227038924589</v>
      </c>
      <c r="C76" s="42" t="s">
        <v>75</v>
      </c>
      <c r="D76" s="43">
        <v>5.0199999999999996</v>
      </c>
      <c r="E76" s="42" t="s">
        <v>75</v>
      </c>
      <c r="F76" s="43">
        <v>5.6</v>
      </c>
      <c r="G76" s="42" t="s">
        <v>75</v>
      </c>
      <c r="H76" s="43">
        <v>4.9709075718844513</v>
      </c>
      <c r="I76" s="42" t="s">
        <v>75</v>
      </c>
      <c r="J76" s="43">
        <v>5.1743710700869228</v>
      </c>
      <c r="K76" s="34">
        <v>73</v>
      </c>
      <c r="L76" s="44">
        <f t="shared" si="2"/>
        <v>5.338160269172767</v>
      </c>
      <c r="M76" s="44">
        <f t="shared" si="3"/>
        <v>5.9255227038924589</v>
      </c>
    </row>
    <row r="77" spans="1:13" ht="15" customHeight="1" x14ac:dyDescent="0.3">
      <c r="A77" s="45" t="s">
        <v>76</v>
      </c>
      <c r="B77" s="46">
        <v>13.709577784362965</v>
      </c>
      <c r="C77" s="45" t="s">
        <v>76</v>
      </c>
      <c r="D77" s="46">
        <v>8.92</v>
      </c>
      <c r="E77" s="45" t="s">
        <v>76</v>
      </c>
      <c r="F77" s="46">
        <v>11.82</v>
      </c>
      <c r="G77" s="45" t="s">
        <v>76</v>
      </c>
      <c r="H77" s="46">
        <v>11.878316666741698</v>
      </c>
      <c r="I77" s="45" t="s">
        <v>76</v>
      </c>
      <c r="J77" s="46">
        <v>9.5636491142362328</v>
      </c>
      <c r="K77" s="47">
        <v>74</v>
      </c>
      <c r="L77" s="44">
        <f t="shared" si="2"/>
        <v>11.17830871306818</v>
      </c>
      <c r="M77" s="44">
        <f t="shared" si="3"/>
        <v>13.709577784362965</v>
      </c>
    </row>
    <row r="78" spans="1:13" ht="15" customHeight="1" x14ac:dyDescent="0.3">
      <c r="A78" s="42" t="s">
        <v>77</v>
      </c>
      <c r="B78" s="43">
        <v>15.708967947601568</v>
      </c>
      <c r="C78" s="42" t="s">
        <v>77</v>
      </c>
      <c r="D78" s="43">
        <v>6.74</v>
      </c>
      <c r="E78" s="42" t="s">
        <v>77</v>
      </c>
      <c r="F78" s="43">
        <v>11.66</v>
      </c>
      <c r="G78" s="42" t="s">
        <v>77</v>
      </c>
      <c r="H78" s="43">
        <v>12.080489256387695</v>
      </c>
      <c r="I78" s="42" t="s">
        <v>77</v>
      </c>
      <c r="J78" s="43">
        <v>11.544262349496439</v>
      </c>
      <c r="K78" s="34">
        <v>75</v>
      </c>
      <c r="L78" s="44">
        <f t="shared" si="2"/>
        <v>11.54674391069714</v>
      </c>
      <c r="M78" s="44">
        <f t="shared" si="3"/>
        <v>15.708967947601568</v>
      </c>
    </row>
    <row r="79" spans="1:13" ht="15" customHeight="1" x14ac:dyDescent="0.3">
      <c r="A79" s="45" t="s">
        <v>78</v>
      </c>
      <c r="B79" s="46">
        <v>11.321333330237872</v>
      </c>
      <c r="C79" s="45" t="s">
        <v>78</v>
      </c>
      <c r="D79" s="46">
        <v>9.1999999999999993</v>
      </c>
      <c r="E79" s="45" t="s">
        <v>78</v>
      </c>
      <c r="F79" s="46">
        <v>10.7</v>
      </c>
      <c r="G79" s="45" t="s">
        <v>78</v>
      </c>
      <c r="H79" s="46">
        <v>7.3799646373258811</v>
      </c>
      <c r="I79" s="45" t="s">
        <v>78</v>
      </c>
      <c r="J79" s="46">
        <v>6.3999053864717697</v>
      </c>
      <c r="K79" s="47">
        <v>76</v>
      </c>
      <c r="L79" s="44">
        <f t="shared" si="2"/>
        <v>9.0002406708071057</v>
      </c>
      <c r="M79" s="44">
        <f t="shared" si="3"/>
        <v>11.321333330237872</v>
      </c>
    </row>
    <row r="80" spans="1:13" ht="15" customHeight="1" x14ac:dyDescent="0.3">
      <c r="A80" s="42" t="s">
        <v>79</v>
      </c>
      <c r="B80" s="43">
        <v>22.079756449155596</v>
      </c>
      <c r="C80" s="42" t="s">
        <v>79</v>
      </c>
      <c r="D80" s="43">
        <v>17.489999999999998</v>
      </c>
      <c r="E80" s="42" t="s">
        <v>79</v>
      </c>
      <c r="F80" s="43">
        <v>16.79</v>
      </c>
      <c r="G80" s="42" t="s">
        <v>79</v>
      </c>
      <c r="H80" s="43">
        <v>13.711912798013461</v>
      </c>
      <c r="I80" s="42" t="s">
        <v>79</v>
      </c>
      <c r="J80" s="43">
        <v>17.252634650476896</v>
      </c>
      <c r="K80" s="34">
        <v>77</v>
      </c>
      <c r="L80" s="44">
        <f t="shared" si="2"/>
        <v>17.464860779529189</v>
      </c>
      <c r="M80" s="44">
        <f t="shared" si="3"/>
        <v>22.079756449155596</v>
      </c>
    </row>
    <row r="81" spans="1:13" ht="15" customHeight="1" x14ac:dyDescent="0.3">
      <c r="A81" s="45" t="s">
        <v>108</v>
      </c>
      <c r="B81" s="46">
        <v>20.596038085418968</v>
      </c>
      <c r="C81" s="45" t="s">
        <v>108</v>
      </c>
      <c r="D81" s="46">
        <v>16.22</v>
      </c>
      <c r="E81" s="45" t="s">
        <v>108</v>
      </c>
      <c r="F81" s="46">
        <v>21.97</v>
      </c>
      <c r="G81" s="45" t="s">
        <v>108</v>
      </c>
      <c r="H81" s="46">
        <v>17.179573520154943</v>
      </c>
      <c r="I81" s="45" t="s">
        <v>108</v>
      </c>
      <c r="J81" s="46">
        <v>17.792784029013134</v>
      </c>
      <c r="K81" s="47">
        <v>78</v>
      </c>
      <c r="L81" s="44">
        <f t="shared" si="2"/>
        <v>18.751679126917409</v>
      </c>
      <c r="M81" s="44">
        <f t="shared" si="3"/>
        <v>20.596038085418968</v>
      </c>
    </row>
    <row r="82" spans="1:13" ht="15" customHeight="1" x14ac:dyDescent="0.3">
      <c r="A82" s="42" t="s">
        <v>80</v>
      </c>
      <c r="B82" s="43">
        <v>20.229301923991574</v>
      </c>
      <c r="C82" s="42" t="s">
        <v>80</v>
      </c>
      <c r="D82" s="43">
        <v>18.98</v>
      </c>
      <c r="E82" s="42" t="s">
        <v>80</v>
      </c>
      <c r="F82" s="43">
        <v>22.89</v>
      </c>
      <c r="G82" s="42" t="s">
        <v>80</v>
      </c>
      <c r="H82" s="43">
        <v>20.685062401425942</v>
      </c>
      <c r="I82" s="42" t="s">
        <v>80</v>
      </c>
      <c r="J82" s="43">
        <v>23.811088126566752</v>
      </c>
      <c r="K82" s="34">
        <v>79</v>
      </c>
      <c r="L82" s="44">
        <f t="shared" si="2"/>
        <v>21.319090490396853</v>
      </c>
      <c r="M82" s="44">
        <f t="shared" si="3"/>
        <v>20.229301923991574</v>
      </c>
    </row>
    <row r="83" spans="1:13" ht="15" customHeight="1" x14ac:dyDescent="0.3">
      <c r="A83" s="45" t="s">
        <v>109</v>
      </c>
      <c r="B83" s="46">
        <v>24.004777377399346</v>
      </c>
      <c r="C83" s="45" t="s">
        <v>109</v>
      </c>
      <c r="D83" s="46">
        <v>20.21</v>
      </c>
      <c r="E83" s="45" t="s">
        <v>109</v>
      </c>
      <c r="F83" s="46">
        <v>22.62</v>
      </c>
      <c r="G83" s="45" t="s">
        <v>109</v>
      </c>
      <c r="H83" s="46">
        <v>19.278584616204146</v>
      </c>
      <c r="I83" s="45" t="s">
        <v>109</v>
      </c>
      <c r="J83" s="46">
        <v>15.709249834325155</v>
      </c>
      <c r="K83" s="47">
        <v>80</v>
      </c>
      <c r="L83" s="44">
        <f t="shared" si="2"/>
        <v>20.364522365585728</v>
      </c>
      <c r="M83" s="44">
        <f t="shared" si="3"/>
        <v>24.004777377399346</v>
      </c>
    </row>
    <row r="84" spans="1:13" ht="15" customHeight="1" x14ac:dyDescent="0.3">
      <c r="A84" s="42" t="s">
        <v>81</v>
      </c>
      <c r="B84" s="43">
        <v>6.2417933076178613</v>
      </c>
      <c r="C84" s="42" t="s">
        <v>81</v>
      </c>
      <c r="D84" s="43">
        <v>5.15</v>
      </c>
      <c r="E84" s="42" t="s">
        <v>81</v>
      </c>
      <c r="F84" s="43">
        <v>8.44</v>
      </c>
      <c r="G84" s="42" t="s">
        <v>81</v>
      </c>
      <c r="H84" s="43">
        <v>11.069764010458011</v>
      </c>
      <c r="I84" s="42" t="s">
        <v>81</v>
      </c>
      <c r="J84" s="43">
        <v>7.4047248125457168</v>
      </c>
      <c r="K84" s="34">
        <v>81</v>
      </c>
      <c r="L84" s="44">
        <f t="shared" si="2"/>
        <v>7.6612564261243179</v>
      </c>
      <c r="M84" s="44">
        <f t="shared" si="3"/>
        <v>6.2417933076178613</v>
      </c>
    </row>
    <row r="85" spans="1:13" ht="15" customHeight="1" x14ac:dyDescent="0.3">
      <c r="A85" s="45" t="s">
        <v>82</v>
      </c>
      <c r="B85" s="46">
        <v>6.6388994679651017</v>
      </c>
      <c r="C85" s="45" t="s">
        <v>82</v>
      </c>
      <c r="D85" s="46">
        <v>5.82</v>
      </c>
      <c r="E85" s="45" t="s">
        <v>82</v>
      </c>
      <c r="F85" s="46">
        <v>6.24</v>
      </c>
      <c r="G85" s="45" t="s">
        <v>82</v>
      </c>
      <c r="H85" s="46">
        <v>7.2616080680409141</v>
      </c>
      <c r="I85" s="45" t="s">
        <v>82</v>
      </c>
      <c r="J85" s="46">
        <v>7.6034935071317538</v>
      </c>
      <c r="K85" s="47">
        <v>82</v>
      </c>
      <c r="L85" s="44">
        <f t="shared" si="2"/>
        <v>6.712800208627554</v>
      </c>
      <c r="M85" s="44">
        <f t="shared" si="3"/>
        <v>6.6388994679651017</v>
      </c>
    </row>
    <row r="86" spans="1:13" ht="15" customHeight="1" x14ac:dyDescent="0.3">
      <c r="A86" s="42" t="s">
        <v>83</v>
      </c>
      <c r="B86" s="43">
        <v>13.422672645434622</v>
      </c>
      <c r="C86" s="42" t="s">
        <v>83</v>
      </c>
      <c r="D86" s="43">
        <v>14.07</v>
      </c>
      <c r="E86" s="42" t="s">
        <v>83</v>
      </c>
      <c r="F86" s="43">
        <v>13.58</v>
      </c>
      <c r="G86" s="42" t="s">
        <v>83</v>
      </c>
      <c r="H86" s="43">
        <v>11.702296629011233</v>
      </c>
      <c r="I86" s="42" t="s">
        <v>83</v>
      </c>
      <c r="J86" s="43">
        <v>10.598868259896074</v>
      </c>
      <c r="K86" s="34">
        <v>83</v>
      </c>
      <c r="L86" s="44">
        <f t="shared" si="2"/>
        <v>12.674767506868385</v>
      </c>
      <c r="M86" s="44">
        <f t="shared" si="3"/>
        <v>13.422672645434622</v>
      </c>
    </row>
    <row r="87" spans="1:13" ht="15" customHeight="1" x14ac:dyDescent="0.3">
      <c r="A87" s="45" t="s">
        <v>84</v>
      </c>
      <c r="B87" s="46">
        <v>7.9316752644124842</v>
      </c>
      <c r="C87" s="45" t="s">
        <v>84</v>
      </c>
      <c r="D87" s="46">
        <v>7.11</v>
      </c>
      <c r="E87" s="45" t="s">
        <v>84</v>
      </c>
      <c r="F87" s="46">
        <v>7.32</v>
      </c>
      <c r="G87" s="45" t="s">
        <v>84</v>
      </c>
      <c r="H87" s="46">
        <v>7.1678723306117638</v>
      </c>
      <c r="I87" s="45" t="s">
        <v>84</v>
      </c>
      <c r="J87" s="46">
        <v>8.4197872038880703</v>
      </c>
      <c r="K87" s="47">
        <v>84</v>
      </c>
      <c r="L87" s="44">
        <f t="shared" si="2"/>
        <v>7.589866959782464</v>
      </c>
      <c r="M87" s="44">
        <f t="shared" si="3"/>
        <v>7.9316752644124842</v>
      </c>
    </row>
    <row r="88" spans="1:13" ht="15" customHeight="1" x14ac:dyDescent="0.3">
      <c r="A88" s="42" t="s">
        <v>85</v>
      </c>
      <c r="B88" s="43">
        <v>12.300311067813483</v>
      </c>
      <c r="C88" s="42" t="s">
        <v>85</v>
      </c>
      <c r="D88" s="43">
        <v>10.08</v>
      </c>
      <c r="E88" s="42" t="s">
        <v>85</v>
      </c>
      <c r="F88" s="43">
        <v>15.31</v>
      </c>
      <c r="G88" s="42" t="s">
        <v>85</v>
      </c>
      <c r="H88" s="43">
        <v>15.20272023667148</v>
      </c>
      <c r="I88" s="42" t="s">
        <v>85</v>
      </c>
      <c r="J88" s="43">
        <v>14.907643819487076</v>
      </c>
      <c r="K88" s="34">
        <v>85</v>
      </c>
      <c r="L88" s="44">
        <f t="shared" si="2"/>
        <v>13.560135024794409</v>
      </c>
      <c r="M88" s="44">
        <f t="shared" si="3"/>
        <v>12.300311067813483</v>
      </c>
    </row>
    <row r="89" spans="1:13" ht="15" customHeight="1" x14ac:dyDescent="0.3">
      <c r="A89" s="45" t="s">
        <v>86</v>
      </c>
      <c r="B89" s="46">
        <v>12.389069049324025</v>
      </c>
      <c r="C89" s="45" t="s">
        <v>86</v>
      </c>
      <c r="D89" s="46">
        <v>8.2899999999999991</v>
      </c>
      <c r="E89" s="45" t="s">
        <v>86</v>
      </c>
      <c r="F89" s="46">
        <v>11.22</v>
      </c>
      <c r="G89" s="45" t="s">
        <v>86</v>
      </c>
      <c r="H89" s="46">
        <v>9.0654242619906764</v>
      </c>
      <c r="I89" s="45" t="s">
        <v>86</v>
      </c>
      <c r="J89" s="46">
        <v>8.8472271118370891</v>
      </c>
      <c r="K89" s="47">
        <v>86</v>
      </c>
      <c r="L89" s="44">
        <f t="shared" si="2"/>
        <v>9.9623440846303595</v>
      </c>
      <c r="M89" s="44">
        <f t="shared" si="3"/>
        <v>12.389069049324025</v>
      </c>
    </row>
    <row r="90" spans="1:13" ht="15" customHeight="1" x14ac:dyDescent="0.3">
      <c r="A90" s="42" t="s">
        <v>87</v>
      </c>
      <c r="B90" s="43">
        <v>12.558258346485765</v>
      </c>
      <c r="C90" s="42" t="s">
        <v>87</v>
      </c>
      <c r="D90" s="43">
        <v>10.71</v>
      </c>
      <c r="E90" s="42" t="s">
        <v>87</v>
      </c>
      <c r="F90" s="43">
        <v>11.56</v>
      </c>
      <c r="G90" s="42" t="s">
        <v>87</v>
      </c>
      <c r="H90" s="43">
        <v>10.198850979926474</v>
      </c>
      <c r="I90" s="42" t="s">
        <v>87</v>
      </c>
      <c r="J90" s="43">
        <v>7.7254635540146888</v>
      </c>
      <c r="K90" s="34">
        <v>87</v>
      </c>
      <c r="L90" s="44">
        <f t="shared" si="2"/>
        <v>10.550514576085387</v>
      </c>
      <c r="M90" s="44">
        <f t="shared" si="3"/>
        <v>12.558258346485765</v>
      </c>
    </row>
    <row r="91" spans="1:13" ht="15" customHeight="1" x14ac:dyDescent="0.3">
      <c r="A91" s="45" t="s">
        <v>88</v>
      </c>
      <c r="B91" s="46">
        <v>9.0755235396566576</v>
      </c>
      <c r="C91" s="45" t="s">
        <v>88</v>
      </c>
      <c r="D91" s="46">
        <v>8.19</v>
      </c>
      <c r="E91" s="45" t="s">
        <v>88</v>
      </c>
      <c r="F91" s="46">
        <v>11.46</v>
      </c>
      <c r="G91" s="45" t="s">
        <v>88</v>
      </c>
      <c r="H91" s="46">
        <v>8.5846317339000713</v>
      </c>
      <c r="I91" s="45" t="s">
        <v>88</v>
      </c>
      <c r="J91" s="46">
        <v>8.2282827425849394</v>
      </c>
      <c r="K91" s="47">
        <v>88</v>
      </c>
      <c r="L91" s="44">
        <f t="shared" si="2"/>
        <v>9.1076876032283334</v>
      </c>
      <c r="M91" s="44">
        <f t="shared" si="3"/>
        <v>9.0755235396566576</v>
      </c>
    </row>
    <row r="92" spans="1:13" ht="15" customHeight="1" x14ac:dyDescent="0.3">
      <c r="A92" s="42">
        <v>1</v>
      </c>
      <c r="B92" s="43">
        <v>14.125543702097886</v>
      </c>
      <c r="C92" s="42" t="s">
        <v>89</v>
      </c>
      <c r="D92" s="43">
        <v>12.4</v>
      </c>
      <c r="E92" s="42" t="s">
        <v>89</v>
      </c>
      <c r="F92" s="43">
        <v>11.81</v>
      </c>
      <c r="G92" s="42" t="s">
        <v>89</v>
      </c>
      <c r="H92" s="43">
        <v>11.573282048639857</v>
      </c>
      <c r="I92" s="42" t="s">
        <v>89</v>
      </c>
      <c r="J92" s="43">
        <v>9.829690824432296</v>
      </c>
      <c r="K92" s="34">
        <v>89</v>
      </c>
      <c r="L92" s="44">
        <f t="shared" si="2"/>
        <v>11.947703315034008</v>
      </c>
      <c r="M92" s="44">
        <f t="shared" si="3"/>
        <v>14.125543702097886</v>
      </c>
    </row>
    <row r="93" spans="1:13" ht="15" customHeight="1" x14ac:dyDescent="0.3">
      <c r="A93" s="45" t="s">
        <v>90</v>
      </c>
      <c r="B93" s="46">
        <v>19.018674576688706</v>
      </c>
      <c r="C93" s="45" t="s">
        <v>90</v>
      </c>
      <c r="D93" s="46">
        <v>15.85</v>
      </c>
      <c r="E93" s="45" t="s">
        <v>90</v>
      </c>
      <c r="F93" s="46">
        <v>15.21</v>
      </c>
      <c r="G93" s="45" t="s">
        <v>90</v>
      </c>
      <c r="H93" s="46">
        <v>13.695510831546036</v>
      </c>
      <c r="I93" s="45" t="s">
        <v>90</v>
      </c>
      <c r="J93" s="46">
        <v>12.046323924739189</v>
      </c>
      <c r="K93" s="47">
        <v>90</v>
      </c>
      <c r="L93" s="44">
        <f t="shared" si="2"/>
        <v>15.164101866594786</v>
      </c>
      <c r="M93" s="44">
        <f t="shared" si="3"/>
        <v>19.018674576688706</v>
      </c>
    </row>
    <row r="94" spans="1:13" ht="15" customHeight="1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13" ht="15" customHeight="1" x14ac:dyDescent="0.3">
      <c r="A95" s="1"/>
      <c r="B95" s="1"/>
    </row>
    <row r="96" spans="1:13" ht="15" customHeight="1" x14ac:dyDescent="0.3">
      <c r="A96" s="1"/>
      <c r="B96" s="1"/>
    </row>
    <row r="97" spans="1:2" ht="15" customHeight="1" x14ac:dyDescent="0.3">
      <c r="A97" s="1"/>
      <c r="B97" s="1"/>
    </row>
    <row r="98" spans="1:2" ht="15" customHeight="1" x14ac:dyDescent="0.3">
      <c r="A98" s="1"/>
      <c r="B98" s="1"/>
    </row>
    <row r="99" spans="1:2" ht="15" customHeight="1" x14ac:dyDescent="0.3">
      <c r="A99" s="1"/>
      <c r="B99" s="1"/>
    </row>
    <row r="100" spans="1:2" ht="15" customHeight="1" x14ac:dyDescent="0.3">
      <c r="A100" s="1"/>
      <c r="B100" s="1"/>
    </row>
  </sheetData>
  <sheetProtection algorithmName="SHA-512" hashValue="8l0yK81tF8vY2FLW9c2aIeeFh0a/DZrvsB2lMNl1uYj/vFnQKh/imUqQ29LPf+mDYmKT3/ymkRErQuhgJwJTfg==" saltValue="BAEq83Kg1HKlkw74EPI0x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showRowColHeaders="0" workbookViewId="0">
      <selection activeCell="A26" sqref="A26:XFD1048576"/>
    </sheetView>
  </sheetViews>
  <sheetFormatPr defaultColWidth="0" defaultRowHeight="14" zeroHeight="1" x14ac:dyDescent="0.3"/>
  <cols>
    <col min="1" max="11" width="9.1640625" customWidth="1"/>
    <col min="12" max="12" width="9.58203125" customWidth="1"/>
    <col min="13" max="16384" width="9.164062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2"/>
  <sheetViews>
    <sheetView showGridLines="0" showRowColHeaders="0" tabSelected="1" workbookViewId="0">
      <selection activeCell="F14" sqref="F14"/>
    </sheetView>
  </sheetViews>
  <sheetFormatPr defaultColWidth="0" defaultRowHeight="14" zeroHeight="1" x14ac:dyDescent="0.3"/>
  <cols>
    <col min="1" max="1" width="4" style="9" customWidth="1"/>
    <col min="2" max="2" width="9" style="9" customWidth="1"/>
    <col min="3" max="3" width="24.83203125" style="9" customWidth="1"/>
    <col min="4" max="4" width="13.4140625" style="9" customWidth="1"/>
    <col min="5" max="5" width="12.4140625" style="9" customWidth="1"/>
    <col min="6" max="6" width="14.4140625" style="9" customWidth="1"/>
    <col min="7" max="7" width="9.58203125" style="9" customWidth="1"/>
    <col min="8" max="16" width="9" style="9" customWidth="1"/>
    <col min="17" max="17" width="1.25" style="9" customWidth="1"/>
    <col min="18" max="39" width="9" style="9" customWidth="1"/>
    <col min="40" max="16384" width="9" style="9" hidden="1"/>
  </cols>
  <sheetData>
    <row r="1" spans="1:39" s="6" customFormat="1" ht="15.5" x14ac:dyDescent="0.35">
      <c r="A1" s="2" t="s">
        <v>117</v>
      </c>
      <c r="B1" s="2"/>
      <c r="C1" s="2"/>
      <c r="D1" s="2"/>
      <c r="E1" s="2"/>
      <c r="F1" s="2"/>
      <c r="G1" s="2"/>
      <c r="H1" s="2"/>
      <c r="I1" s="4" t="s">
        <v>110</v>
      </c>
      <c r="J1" s="2"/>
      <c r="K1" s="2"/>
      <c r="L1" s="4" t="s">
        <v>111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5" x14ac:dyDescent="0.3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5" x14ac:dyDescent="0.3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5" x14ac:dyDescent="0.35">
      <c r="A4" s="3"/>
      <c r="B4" s="3"/>
      <c r="C4" s="3"/>
      <c r="D4" s="3"/>
      <c r="E4" s="3"/>
      <c r="F4" s="3"/>
      <c r="G4" s="48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5" x14ac:dyDescent="0.35">
      <c r="A5" s="3"/>
      <c r="B5" s="3"/>
      <c r="C5" s="3"/>
      <c r="D5" s="3"/>
      <c r="E5" s="3"/>
      <c r="F5" s="3"/>
      <c r="G5" s="48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5" x14ac:dyDescent="0.35">
      <c r="A6" s="3"/>
      <c r="B6" s="3"/>
      <c r="C6" s="3"/>
      <c r="D6" s="3"/>
      <c r="E6" s="3"/>
      <c r="F6" s="3"/>
      <c r="G6" s="48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 x14ac:dyDescent="0.3"/>
    <row r="8" spans="1:39" ht="28" x14ac:dyDescent="0.6">
      <c r="C8" s="5"/>
      <c r="D8" s="5"/>
      <c r="E8" s="49" t="s">
        <v>113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9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4.5" thickBot="1" x14ac:dyDescent="0.35"/>
    <row r="11" spans="1:39" x14ac:dyDescent="0.3">
      <c r="A11" s="10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9" x14ac:dyDescent="0.3">
      <c r="A12" s="10"/>
      <c r="B12" s="15"/>
      <c r="C12" s="16"/>
      <c r="D12" s="16"/>
      <c r="E12" s="16"/>
      <c r="F12" s="16"/>
      <c r="G12" s="1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 x14ac:dyDescent="0.3">
      <c r="A13" s="10"/>
      <c r="B13" s="15" t="s">
        <v>92</v>
      </c>
      <c r="C13" s="18"/>
      <c r="D13" s="18"/>
      <c r="E13" s="16"/>
      <c r="F13" s="16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9" x14ac:dyDescent="0.3">
      <c r="A14" s="10"/>
      <c r="B14" s="15"/>
      <c r="C14" s="16"/>
      <c r="D14" s="16"/>
      <c r="E14" s="16"/>
      <c r="F14" s="16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9" x14ac:dyDescent="0.3">
      <c r="A15" s="10"/>
      <c r="B15" s="15"/>
      <c r="C15" s="16"/>
      <c r="D15" s="16"/>
      <c r="E15" s="16"/>
      <c r="F15" s="16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ht="14.5" thickBot="1" x14ac:dyDescent="0.35">
      <c r="A16" s="10"/>
      <c r="B16" s="15"/>
      <c r="C16" s="16"/>
      <c r="D16" s="19" t="s">
        <v>2</v>
      </c>
      <c r="E16" s="19"/>
      <c r="F16" s="19" t="s">
        <v>106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9" ht="14.5" thickBot="1" x14ac:dyDescent="0.35">
      <c r="A17" s="10"/>
      <c r="B17" s="15" t="s">
        <v>91</v>
      </c>
      <c r="C17" s="16"/>
      <c r="D17" s="20">
        <f>VLOOKUP(Decision,evebitda!$K$4:$M$93,3)</f>
        <v>9.2014693640394078</v>
      </c>
      <c r="E17" s="16"/>
      <c r="F17" s="20">
        <f>VLOOKUP(Decision,evebitda!$K$4:$M$93,2)</f>
        <v>8.6724270416569915</v>
      </c>
      <c r="G17" s="1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9" ht="14.5" thickBot="1" x14ac:dyDescent="0.35">
      <c r="A18" s="10"/>
      <c r="B18" s="15"/>
      <c r="C18" s="16"/>
      <c r="D18" s="16"/>
      <c r="E18" s="16"/>
      <c r="F18" s="16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9" ht="14.5" thickBot="1" x14ac:dyDescent="0.35">
      <c r="A19" s="10"/>
      <c r="B19" s="15" t="s">
        <v>115</v>
      </c>
      <c r="C19" s="16"/>
      <c r="D19" s="16"/>
      <c r="E19" s="16"/>
      <c r="F19" s="21">
        <v>3930</v>
      </c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9" ht="14.5" thickBot="1" x14ac:dyDescent="0.35">
      <c r="A20" s="10"/>
      <c r="B20" s="15"/>
      <c r="C20" s="16"/>
      <c r="D20" s="16"/>
      <c r="E20" s="16"/>
      <c r="F20" s="16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ht="14.5" thickBot="1" x14ac:dyDescent="0.35">
      <c r="A21" s="10"/>
      <c r="B21" s="15" t="s">
        <v>102</v>
      </c>
      <c r="C21" s="16"/>
      <c r="D21" s="16"/>
      <c r="E21" s="16"/>
      <c r="F21" s="22">
        <v>3</v>
      </c>
      <c r="G21" s="17" t="s">
        <v>103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ht="14.5" thickBot="1" x14ac:dyDescent="0.35">
      <c r="A22" s="10"/>
      <c r="B22" s="15"/>
      <c r="C22" s="16"/>
      <c r="D22" s="16"/>
      <c r="E22" s="16"/>
      <c r="F22" s="19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4.5" thickBot="1" x14ac:dyDescent="0.35">
      <c r="A23" s="10"/>
      <c r="B23" s="15" t="s">
        <v>104</v>
      </c>
      <c r="C23" s="16"/>
      <c r="D23" s="16"/>
      <c r="E23" s="16"/>
      <c r="F23" s="22">
        <v>70</v>
      </c>
      <c r="G23" s="23" t="s">
        <v>98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4.5" thickBot="1" x14ac:dyDescent="0.35">
      <c r="A24" s="10"/>
      <c r="B24" s="15"/>
      <c r="C24" s="16"/>
      <c r="D24" s="16"/>
      <c r="E24" s="16"/>
      <c r="F24" s="16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4.5" thickBot="1" x14ac:dyDescent="0.35">
      <c r="A25" s="10"/>
      <c r="B25" s="15" t="s">
        <v>116</v>
      </c>
      <c r="C25" s="16"/>
      <c r="D25" s="16"/>
      <c r="E25" s="16"/>
      <c r="F25" s="24">
        <f>$F$19/(1+$F$23/100)^$F$21</f>
        <v>799.91858335029519</v>
      </c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4.5" thickBot="1" x14ac:dyDescent="0.35">
      <c r="A26" s="10"/>
      <c r="B26" s="15"/>
      <c r="C26" s="16"/>
      <c r="D26" s="16"/>
      <c r="E26" s="16"/>
      <c r="F26" s="16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14.5" thickBot="1" x14ac:dyDescent="0.35">
      <c r="A27" s="10"/>
      <c r="B27" s="15" t="s">
        <v>93</v>
      </c>
      <c r="C27" s="16"/>
      <c r="D27" s="24">
        <f>MAX($D$17*$F$25,0)</f>
        <v>7360.4263384235446</v>
      </c>
      <c r="E27" s="16"/>
      <c r="F27" s="24">
        <f>MAX($F$17*$F$25,0)</f>
        <v>6937.2355533710524</v>
      </c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ht="14.5" thickBot="1" x14ac:dyDescent="0.35">
      <c r="A28" s="10"/>
      <c r="B28" s="15"/>
      <c r="C28" s="16"/>
      <c r="D28" s="16"/>
      <c r="E28" s="16"/>
      <c r="F28" s="16"/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4.5" thickBot="1" x14ac:dyDescent="0.35">
      <c r="A29" s="10"/>
      <c r="B29" s="15" t="s">
        <v>94</v>
      </c>
      <c r="C29" s="16"/>
      <c r="D29" s="16"/>
      <c r="E29" s="25" t="s">
        <v>100</v>
      </c>
      <c r="F29" s="21">
        <v>857</v>
      </c>
      <c r="G29" s="26" t="s">
        <v>99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ht="14.5" thickBot="1" x14ac:dyDescent="0.35">
      <c r="A30" s="10"/>
      <c r="B30" s="15"/>
      <c r="C30" s="16"/>
      <c r="D30" s="16"/>
      <c r="E30" s="16"/>
      <c r="F30" s="19"/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14.5" thickBot="1" x14ac:dyDescent="0.35">
      <c r="A31" s="10"/>
      <c r="B31" s="15" t="s">
        <v>95</v>
      </c>
      <c r="C31" s="16"/>
      <c r="D31" s="16"/>
      <c r="E31" s="16"/>
      <c r="F31" s="21">
        <v>300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4.5" thickBot="1" x14ac:dyDescent="0.35">
      <c r="A32" s="10"/>
      <c r="B32" s="15"/>
      <c r="C32" s="16"/>
      <c r="D32" s="16"/>
      <c r="E32" s="16"/>
      <c r="F32" s="16"/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6" thickBot="1" x14ac:dyDescent="0.4">
      <c r="A33" s="10"/>
      <c r="B33" s="27" t="s">
        <v>96</v>
      </c>
      <c r="C33" s="16"/>
      <c r="D33" s="24">
        <f>MAX($D$27-$F$29+$F$31,0)</f>
        <v>6803.4263384235446</v>
      </c>
      <c r="E33" s="28" t="s">
        <v>105</v>
      </c>
      <c r="F33" s="24">
        <f>MAX($F$27-$F$29+$F$31,0)</f>
        <v>6380.2355533710524</v>
      </c>
      <c r="G33" s="29" t="s">
        <v>105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4.5" thickBot="1" x14ac:dyDescent="0.35">
      <c r="A34" s="10"/>
      <c r="B34" s="15"/>
      <c r="C34" s="16"/>
      <c r="D34" s="16"/>
      <c r="E34" s="16"/>
      <c r="F34" s="16"/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4.5" thickBot="1" x14ac:dyDescent="0.35">
      <c r="A35" s="10"/>
      <c r="B35" s="15" t="s">
        <v>97</v>
      </c>
      <c r="C35" s="16"/>
      <c r="D35" s="16"/>
      <c r="E35" s="16"/>
      <c r="F35" s="22">
        <v>20</v>
      </c>
      <c r="G35" s="23" t="s">
        <v>98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4.5" thickBot="1" x14ac:dyDescent="0.35">
      <c r="A36" s="10"/>
      <c r="B36" s="15"/>
      <c r="C36" s="16"/>
      <c r="D36" s="16"/>
      <c r="E36" s="16"/>
      <c r="F36" s="16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6" thickBot="1" x14ac:dyDescent="0.4">
      <c r="A37" s="10"/>
      <c r="B37" s="27" t="s">
        <v>101</v>
      </c>
      <c r="C37" s="16"/>
      <c r="D37" s="24">
        <f>MAX($D$33*(1-$F$35/100),0)</f>
        <v>5442.7410707388362</v>
      </c>
      <c r="E37" s="28" t="s">
        <v>105</v>
      </c>
      <c r="F37" s="24">
        <f>MAX($F$33*(1-$F$35/100),0)</f>
        <v>5104.1884426968427</v>
      </c>
      <c r="G37" s="29" t="s">
        <v>105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4.5" thickBot="1" x14ac:dyDescent="0.35">
      <c r="A38" s="10"/>
      <c r="B38" s="15"/>
      <c r="C38" s="16"/>
      <c r="D38" s="16"/>
      <c r="E38" s="16"/>
      <c r="F38" s="16"/>
      <c r="G38" s="1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6" thickBot="1" x14ac:dyDescent="0.4">
      <c r="A39" s="10"/>
      <c r="B39" s="30" t="s">
        <v>112</v>
      </c>
      <c r="C39" s="16"/>
      <c r="D39" s="16"/>
      <c r="E39" s="24">
        <f>AVERAGE($D$37,$F$37)</f>
        <v>5273.4647567178399</v>
      </c>
      <c r="F39" s="28" t="s">
        <v>105</v>
      </c>
      <c r="G39" s="1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4.5" thickBot="1" x14ac:dyDescent="0.35">
      <c r="A40" s="10"/>
      <c r="B40" s="31"/>
      <c r="C40" s="32"/>
      <c r="D40" s="32"/>
      <c r="E40" s="32"/>
      <c r="F40" s="32"/>
      <c r="G40" s="3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x14ac:dyDescent="0.3">
      <c r="A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x14ac:dyDescent="0.3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x14ac:dyDescent="0.3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x14ac:dyDescent="0.3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x14ac:dyDescent="0.3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x14ac:dyDescent="0.3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x14ac:dyDescent="0.3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x14ac:dyDescent="0.3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0.5" customHeight="1" x14ac:dyDescent="0.3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6" customHeight="1" x14ac:dyDescent="0.3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3"/>
    <row r="52" spans="1:39" s="6" customFormat="1" ht="15.5" x14ac:dyDescent="0.35">
      <c r="A52" s="2" t="s">
        <v>117</v>
      </c>
      <c r="B52" s="2"/>
      <c r="C52" s="2"/>
      <c r="D52" s="2"/>
      <c r="E52" s="2"/>
      <c r="F52" s="2"/>
      <c r="G52" s="2"/>
      <c r="H52" s="2"/>
      <c r="I52" s="4" t="s">
        <v>110</v>
      </c>
      <c r="J52" s="2"/>
      <c r="K52" s="2"/>
      <c r="L52" s="4" t="s">
        <v>111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</sheetData>
  <sheetProtection algorithmName="SHA-512" hashValue="ifid76ORUu1iILxu/tIWnTfaldnMrCAsPthZMBqTXmevP9/CaTrxcQr3htALJNMFLXTYSwU4hPde1yw+T1kKKA==" saltValue="LpLtHuNWDkaaBj3jbA55gA==" spinCount="100000" sheet="1" objects="1" scenarios="1"/>
  <mergeCells count="1">
    <mergeCell ref="E8:Q8"/>
  </mergeCells>
  <hyperlinks>
    <hyperlink ref="I1" r:id="rId1" xr:uid="{00000000-0004-0000-0200-000000000000}"/>
    <hyperlink ref="L1" r:id="rId2" xr:uid="{00000000-0004-0000-0200-000001000000}"/>
    <hyperlink ref="I52" r:id="rId3" xr:uid="{00000000-0004-0000-0200-000002000000}"/>
    <hyperlink ref="L52" r:id="rId4" xr:uid="{00000000-0004-0000-0200-000003000000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88900</xdr:rowOff>
                  </from>
                  <to>
                    <xdr:col>4</xdr:col>
                    <xdr:colOff>508000</xdr:colOff>
                    <xdr:row>13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evebitda</vt:lpstr>
      <vt:lpstr>Disclaimer</vt:lpstr>
      <vt:lpstr>Calculation</vt:lpstr>
      <vt:lpstr>Decision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רועי</cp:lastModifiedBy>
  <dcterms:created xsi:type="dcterms:W3CDTF">2017-12-03T17:44:46Z</dcterms:created>
  <dcterms:modified xsi:type="dcterms:W3CDTF">2020-12-19T17:36:45Z</dcterms:modified>
</cp:coreProperties>
</file>